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hidePivotFieldList="1"/>
  <bookViews>
    <workbookView xWindow="0" yWindow="0" windowWidth="21600" windowHeight="9600" activeTab="1"/>
  </bookViews>
  <sheets>
    <sheet name="01. PLAZAS POSTULADAS" sheetId="17" r:id="rId1"/>
    <sheet name="02. Flujo Primer Año" sheetId="14" r:id="rId2"/>
    <sheet name="03. Flujo Segundo Año" sheetId="24" r:id="rId3"/>
    <sheet name="04. PRESUPUESTO" sheetId="25" r:id="rId4"/>
    <sheet name=" " sheetId="21" r:id="rId5"/>
  </sheets>
  <definedNames>
    <definedName name="_xlnm.Print_Area" localSheetId="0">'01. PLAZAS POSTULADAS'!$A$1:$E$23</definedName>
    <definedName name="_xlnm.Print_Area" localSheetId="1">'02. Flujo Primer Año'!$A$1:$R$49</definedName>
    <definedName name="_xlnm.Print_Area" localSheetId="2">'03. Flujo Segundo Año'!$A$1:$R$49</definedName>
    <definedName name="_xlnm.Print_Area" localSheetId="3">'04. PRESUPUESTO'!$B$1:$F$21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4" l="1"/>
  <c r="D7" i="25" s="1"/>
  <c r="N4" i="24"/>
  <c r="D9" i="25" s="1"/>
  <c r="I4" i="24"/>
  <c r="D8" i="25" s="1"/>
  <c r="P39" i="24" l="1"/>
  <c r="P38" i="24"/>
  <c r="P39" i="14"/>
  <c r="P38" i="14"/>
  <c r="P22" i="24"/>
  <c r="P35" i="24"/>
  <c r="P25" i="24"/>
  <c r="P24" i="24"/>
  <c r="P23" i="24"/>
  <c r="P20" i="24"/>
  <c r="D16" i="25" l="1"/>
  <c r="D11" i="17" l="1"/>
  <c r="E10" i="17" s="1"/>
  <c r="D9" i="17"/>
  <c r="E8" i="17" s="1"/>
  <c r="D7" i="17"/>
  <c r="E6" i="17" s="1"/>
  <c r="D11" i="25"/>
  <c r="N42" i="24"/>
  <c r="M42" i="24"/>
  <c r="L42" i="24"/>
  <c r="K42" i="24"/>
  <c r="J42" i="24"/>
  <c r="I42" i="24"/>
  <c r="H42" i="24"/>
  <c r="G42" i="24"/>
  <c r="F42" i="24"/>
  <c r="E42" i="24"/>
  <c r="D42" i="24"/>
  <c r="C42" i="24"/>
  <c r="N34" i="24"/>
  <c r="M34" i="24"/>
  <c r="L34" i="24"/>
  <c r="K34" i="24"/>
  <c r="J34" i="24"/>
  <c r="I34" i="24"/>
  <c r="H34" i="24"/>
  <c r="H12" i="24" s="1"/>
  <c r="G34" i="24"/>
  <c r="G12" i="24" s="1"/>
  <c r="F34" i="24"/>
  <c r="E34" i="24"/>
  <c r="D34" i="24"/>
  <c r="C34" i="24"/>
  <c r="N27" i="24"/>
  <c r="M27" i="24"/>
  <c r="L27" i="24"/>
  <c r="K27" i="24"/>
  <c r="J27" i="24"/>
  <c r="J12" i="24" s="1"/>
  <c r="I27" i="24"/>
  <c r="H27" i="24"/>
  <c r="G27" i="24"/>
  <c r="F27" i="24"/>
  <c r="E27" i="24"/>
  <c r="D27" i="24"/>
  <c r="C27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D34" i="14"/>
  <c r="E34" i="14"/>
  <c r="F34" i="14"/>
  <c r="G34" i="14"/>
  <c r="H34" i="14"/>
  <c r="I34" i="14"/>
  <c r="J34" i="14"/>
  <c r="K34" i="14"/>
  <c r="L34" i="14"/>
  <c r="M34" i="14"/>
  <c r="N34" i="14"/>
  <c r="C34" i="14"/>
  <c r="P34" i="14" s="1"/>
  <c r="P36" i="14"/>
  <c r="P36" i="24" s="1"/>
  <c r="P37" i="14"/>
  <c r="P37" i="24" s="1"/>
  <c r="P40" i="14"/>
  <c r="P40" i="24" s="1"/>
  <c r="P35" i="14"/>
  <c r="P18" i="14"/>
  <c r="P18" i="24" s="1"/>
  <c r="P19" i="14"/>
  <c r="P19" i="24" s="1"/>
  <c r="P15" i="14"/>
  <c r="P15" i="24" s="1"/>
  <c r="C14" i="14"/>
  <c r="P20" i="14"/>
  <c r="P17" i="14"/>
  <c r="P17" i="24" s="1"/>
  <c r="P44" i="14"/>
  <c r="P44" i="24" s="1"/>
  <c r="P45" i="14"/>
  <c r="P45" i="24" s="1"/>
  <c r="P16" i="14"/>
  <c r="P16" i="24" s="1"/>
  <c r="D42" i="14"/>
  <c r="E42" i="14"/>
  <c r="F42" i="14"/>
  <c r="G42" i="14"/>
  <c r="H42" i="14"/>
  <c r="I42" i="14"/>
  <c r="J42" i="14"/>
  <c r="K42" i="14"/>
  <c r="L42" i="14"/>
  <c r="M42" i="14"/>
  <c r="N42" i="14"/>
  <c r="D27" i="14"/>
  <c r="E27" i="14"/>
  <c r="F27" i="14"/>
  <c r="G27" i="14"/>
  <c r="H27" i="14"/>
  <c r="I27" i="14"/>
  <c r="J27" i="14"/>
  <c r="K27" i="14"/>
  <c r="L27" i="14"/>
  <c r="L12" i="14" s="1"/>
  <c r="M27" i="14"/>
  <c r="N27" i="14"/>
  <c r="N12" i="14" s="1"/>
  <c r="D22" i="14"/>
  <c r="E22" i="14"/>
  <c r="F22" i="14"/>
  <c r="G22" i="14"/>
  <c r="H22" i="14"/>
  <c r="I22" i="14"/>
  <c r="J22" i="14"/>
  <c r="K22" i="14"/>
  <c r="L22" i="14"/>
  <c r="M22" i="14"/>
  <c r="N22" i="14"/>
  <c r="P46" i="14"/>
  <c r="P46" i="24" s="1"/>
  <c r="C22" i="14"/>
  <c r="D14" i="14"/>
  <c r="L14" i="14"/>
  <c r="E14" i="14"/>
  <c r="E12" i="14" s="1"/>
  <c r="M14" i="14"/>
  <c r="J14" i="14"/>
  <c r="P43" i="14"/>
  <c r="P43" i="24" s="1"/>
  <c r="C42" i="14"/>
  <c r="P32" i="14"/>
  <c r="P32" i="24" s="1"/>
  <c r="P31" i="14"/>
  <c r="P31" i="24" s="1"/>
  <c r="P30" i="14"/>
  <c r="P30" i="24" s="1"/>
  <c r="P29" i="14"/>
  <c r="P29" i="24" s="1"/>
  <c r="P28" i="14"/>
  <c r="P28" i="24" s="1"/>
  <c r="C27" i="14"/>
  <c r="P25" i="14"/>
  <c r="P24" i="14"/>
  <c r="P23" i="14"/>
  <c r="K14" i="14"/>
  <c r="H14" i="14"/>
  <c r="F14" i="14"/>
  <c r="N14" i="14"/>
  <c r="I14" i="14"/>
  <c r="G14" i="14"/>
  <c r="P22" i="14"/>
  <c r="H12" i="14" l="1"/>
  <c r="M12" i="24"/>
  <c r="N12" i="24"/>
  <c r="D12" i="24"/>
  <c r="L12" i="24"/>
  <c r="E12" i="24"/>
  <c r="C12" i="24"/>
  <c r="M12" i="14"/>
  <c r="I12" i="14"/>
  <c r="J12" i="14"/>
  <c r="P27" i="14"/>
  <c r="P27" i="24" s="1"/>
  <c r="D17" i="25" s="1"/>
  <c r="G12" i="14"/>
  <c r="D12" i="14"/>
  <c r="P42" i="14"/>
  <c r="P42" i="24" s="1"/>
  <c r="D19" i="25" s="1"/>
  <c r="I12" i="24"/>
  <c r="F12" i="14"/>
  <c r="K12" i="14"/>
  <c r="C12" i="14"/>
  <c r="P34" i="24"/>
  <c r="D18" i="25" s="1"/>
  <c r="K12" i="24"/>
  <c r="F12" i="24"/>
  <c r="P14" i="14"/>
  <c r="P14" i="24" s="1"/>
  <c r="D15" i="25" s="1"/>
  <c r="E12" i="17"/>
  <c r="P12" i="14" l="1"/>
  <c r="P12" i="24" s="1"/>
  <c r="D20" i="25"/>
  <c r="E17" i="25" s="1"/>
  <c r="N10" i="24"/>
  <c r="N9" i="24" s="1"/>
  <c r="D18" i="17"/>
  <c r="D12" i="25" s="1"/>
  <c r="F10" i="24"/>
  <c r="F9" i="24" s="1"/>
  <c r="D10" i="14"/>
  <c r="D9" i="14" s="1"/>
  <c r="J10" i="24"/>
  <c r="J9" i="24" s="1"/>
  <c r="L10" i="24"/>
  <c r="L9" i="24" s="1"/>
  <c r="C10" i="14"/>
  <c r="E10" i="24"/>
  <c r="E9" i="24" s="1"/>
  <c r="J10" i="14"/>
  <c r="J9" i="14" s="1"/>
  <c r="G10" i="14"/>
  <c r="G9" i="14" s="1"/>
  <c r="I10" i="24"/>
  <c r="I9" i="24" s="1"/>
  <c r="K10" i="24"/>
  <c r="K9" i="24" s="1"/>
  <c r="H10" i="14"/>
  <c r="H9" i="14" s="1"/>
  <c r="M10" i="14"/>
  <c r="M9" i="14" s="1"/>
  <c r="D10" i="24"/>
  <c r="D9" i="24" s="1"/>
  <c r="I10" i="14"/>
  <c r="I9" i="14" s="1"/>
  <c r="H10" i="24"/>
  <c r="H9" i="24" s="1"/>
  <c r="N10" i="14"/>
  <c r="N9" i="14" s="1"/>
  <c r="C10" i="24"/>
  <c r="L10" i="14"/>
  <c r="L9" i="14" s="1"/>
  <c r="E10" i="14"/>
  <c r="E9" i="14" s="1"/>
  <c r="G10" i="24"/>
  <c r="G9" i="24" s="1"/>
  <c r="M10" i="24"/>
  <c r="M9" i="24" s="1"/>
  <c r="F10" i="14"/>
  <c r="F9" i="14" s="1"/>
  <c r="K10" i="14"/>
  <c r="K9" i="14" s="1"/>
  <c r="E19" i="25" l="1"/>
  <c r="E15" i="25"/>
  <c r="E18" i="25"/>
  <c r="E16" i="25"/>
  <c r="C9" i="24"/>
  <c r="P10" i="14"/>
  <c r="P10" i="24" s="1"/>
  <c r="C9" i="14"/>
  <c r="C48" i="14" s="1"/>
  <c r="D48" i="14" s="1"/>
  <c r="E48" i="14" s="1"/>
  <c r="F48" i="14" l="1"/>
  <c r="G48" i="14" s="1"/>
  <c r="H48" i="14" s="1"/>
  <c r="I48" i="14" s="1"/>
  <c r="J48" i="14" s="1"/>
  <c r="K48" i="14" s="1"/>
  <c r="L48" i="14" s="1"/>
  <c r="M48" i="14" s="1"/>
  <c r="N48" i="14" s="1"/>
  <c r="P9" i="14"/>
  <c r="P48" i="14" s="1"/>
  <c r="C48" i="24" s="1"/>
  <c r="D48" i="24" s="1"/>
  <c r="E48" i="24" s="1"/>
  <c r="F48" i="24" s="1"/>
  <c r="G48" i="24" s="1"/>
  <c r="H48" i="24" s="1"/>
  <c r="I48" i="24" s="1"/>
  <c r="J48" i="24" s="1"/>
  <c r="K48" i="24" s="1"/>
  <c r="L48" i="24" s="1"/>
  <c r="M48" i="24" s="1"/>
  <c r="N48" i="24" s="1"/>
  <c r="P9" i="24" l="1"/>
  <c r="P48" i="24" s="1"/>
</calcChain>
</file>

<file path=xl/sharedStrings.xml><?xml version="1.0" encoding="utf-8"?>
<sst xmlns="http://schemas.openxmlformats.org/spreadsheetml/2006/main" count="159" uniqueCount="117">
  <si>
    <t>INGRESOS</t>
  </si>
  <si>
    <t>Alimentación</t>
  </si>
  <si>
    <t>Artículos de Higiene Personal</t>
  </si>
  <si>
    <t>Insumos Médicos</t>
  </si>
  <si>
    <t>Medicamentos</t>
  </si>
  <si>
    <t>EGRESOS</t>
  </si>
  <si>
    <t>RECURSOS HUMANOS</t>
  </si>
  <si>
    <t>ALIMENTACIÓN</t>
  </si>
  <si>
    <t>Suplementos Alimenticios</t>
  </si>
  <si>
    <t>ATENCIÓN DE ADULTOS MAYORES</t>
  </si>
  <si>
    <t>Pañales y Absorbentes</t>
  </si>
  <si>
    <t>Calefacción</t>
  </si>
  <si>
    <t>Ropa de Cama</t>
  </si>
  <si>
    <t>Hidratación</t>
  </si>
  <si>
    <t>SALDO</t>
  </si>
  <si>
    <t>TOTAL:</t>
  </si>
  <si>
    <t>Recursos Humanos</t>
  </si>
  <si>
    <t>Atención de Adultos Mayores</t>
  </si>
  <si>
    <t>Artículos de Aseo General</t>
  </si>
  <si>
    <t>Técnico de Atención Directa</t>
  </si>
  <si>
    <t>Profesional de Atención Directa</t>
  </si>
  <si>
    <t>Asistente de Atención Directa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</si>
  <si>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</si>
  <si>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</si>
  <si>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</si>
  <si>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</si>
  <si>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</si>
  <si>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</si>
  <si>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</si>
  <si>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</si>
  <si>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</si>
  <si>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</si>
  <si>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</si>
  <si>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</si>
  <si>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</si>
  <si>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Aseo, Mantención y Reparaciones</t>
  </si>
  <si>
    <t>%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</si>
  <si>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</si>
  <si>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</si>
  <si>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</si>
  <si>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</si>
  <si>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</si>
  <si>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</si>
  <si>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</si>
  <si>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</si>
  <si>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MONTO</t>
  </si>
  <si>
    <t>Tipo de Plaza Residencial</t>
  </si>
  <si>
    <t>N° de Plazas Postuladas</t>
  </si>
  <si>
    <t>Valor por Plaza</t>
  </si>
  <si>
    <t>Total (n° de plazas * valor por plaza)</t>
  </si>
  <si>
    <t>Plazas Residenciales Stock, Dependencia Leve y Moderada</t>
  </si>
  <si>
    <t>Plazas Residenciales Stock, Dependencia Severa</t>
  </si>
  <si>
    <t>Plazas Residenciales Flujo, Dependencia Leve, Moderada y Severa</t>
  </si>
  <si>
    <t>Total Mensual $</t>
  </si>
  <si>
    <t>(75% de 4,36 UF)</t>
  </si>
  <si>
    <t>(100% de 4,36 UF)</t>
  </si>
  <si>
    <t>(120% de 4,36 UF)</t>
  </si>
  <si>
    <t>El valor de la UF será la correspondiente al del día de la publicación del llamado en un diario de circulación regional o nacional, según corresponda.</t>
  </si>
  <si>
    <t>Monto total máximo solicitado a SENAMA en pesos:</t>
  </si>
  <si>
    <t>Complete y adjunte la nómina de adultos mayores establecida en el N°8 del presente formulario de presentación de proyecto.</t>
  </si>
  <si>
    <t>SUBSIDIO ELEAM SENAMA</t>
  </si>
  <si>
    <t>EQUIPAMIENTO</t>
  </si>
  <si>
    <t>Mantención y Rehabilitación Físico, Cognitivo y Social</t>
  </si>
  <si>
    <t>Seguridad y Accesibilidad</t>
  </si>
  <si>
    <t>Tecnología de Apoyo al Cuidado</t>
  </si>
  <si>
    <t>Mobiliario ELEAM</t>
  </si>
  <si>
    <t>Menaje de Cocina</t>
  </si>
  <si>
    <t>PRESUPUESTO PROYECTO FONDO SUBSIDIO ELEAM</t>
  </si>
  <si>
    <t>N° de Beneficiarios:</t>
  </si>
  <si>
    <t>Monto Solicitado:</t>
  </si>
  <si>
    <t>ÍTEM FINANCIABLE</t>
  </si>
  <si>
    <t>Equipamiento</t>
  </si>
  <si>
    <t>FLUJO DE CAJA - PRIMER AÑO PROYECTO</t>
  </si>
  <si>
    <t>Programa Fondo Subsidio ELEAM</t>
  </si>
  <si>
    <t>TOTAL AÑO</t>
  </si>
  <si>
    <t>XV. Arica y Parinacota</t>
  </si>
  <si>
    <t>I. Tarapacá</t>
  </si>
  <si>
    <t>II. Antofagasta</t>
  </si>
  <si>
    <t>III. Atacama</t>
  </si>
  <si>
    <t>IV. Coquimbo</t>
  </si>
  <si>
    <t>V. Valparaíso</t>
  </si>
  <si>
    <t>Metropolitana</t>
  </si>
  <si>
    <t>VI. O'Higgins</t>
  </si>
  <si>
    <t>VII. Maule</t>
  </si>
  <si>
    <t>XVI. Ñuble</t>
  </si>
  <si>
    <t>VIII. Biobío</t>
  </si>
  <si>
    <t>IX. Araucanía</t>
  </si>
  <si>
    <t>X. Los Lagos</t>
  </si>
  <si>
    <t>XI. Aysén</t>
  </si>
  <si>
    <t>XII. Magallanes</t>
  </si>
  <si>
    <t>XIV. Los Ríos</t>
  </si>
  <si>
    <t>ELEAM:</t>
  </si>
  <si>
    <t>RUT:</t>
  </si>
  <si>
    <t>Región:</t>
  </si>
  <si>
    <t>Servicios de Personal</t>
  </si>
  <si>
    <t xml:space="preserve">Clave </t>
  </si>
  <si>
    <t>UF llamado a concurso</t>
  </si>
  <si>
    <t>Auxiliares de Servicio</t>
  </si>
  <si>
    <t>Personal de Administración y apoyo</t>
  </si>
  <si>
    <t>ASEO, MANTENCIÓN Y REPARACIONES Y OTRAS</t>
  </si>
  <si>
    <t>Equipamiento menor y otros</t>
  </si>
  <si>
    <t>MES 21</t>
  </si>
  <si>
    <t>MES 22</t>
  </si>
  <si>
    <t>MES 23</t>
  </si>
  <si>
    <t>MES 24</t>
  </si>
  <si>
    <t>TOTAL AÑO 2</t>
  </si>
  <si>
    <t>Valor UF Dia publicacion del concurso</t>
  </si>
  <si>
    <t>El presupuesto de ejecución debe ser por 24 meses.</t>
  </si>
  <si>
    <t>(monto mensual * 24 meses)</t>
  </si>
  <si>
    <t>Servicio de Control de Plagas</t>
  </si>
  <si>
    <t>Servicio de Sanitización</t>
  </si>
  <si>
    <t>RECURSOS FINANCIEROS DEL PROYECTO</t>
  </si>
  <si>
    <t>Complete el siguiente cuadro de acuerdo al tipo de plazas postuladas en el proyecto</t>
  </si>
  <si>
    <t>FLUJO DE CAJA - SEGUNDO AÑO PROYECTO</t>
  </si>
  <si>
    <t>SEGUNDO AÑO</t>
  </si>
  <si>
    <t>SAN ALBERTO HURTADO</t>
  </si>
  <si>
    <t>65.123.690-8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</si>
</sst>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&quot;$&quot;#,##0"/>
    <numFmt numFmtId="165" formatCode="&quot;$&quot;#,##0.00"/>
    <numFmt numFmtId="166" formatCode="_ &quot;$&quot;* #,##0.00_ ;_ &quot;$&quot;* \-#,##0.00_ ;_ &quot;$&quot;* &quot;-&quot;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706F6F"/>
      <name val="Arial"/>
      <family val="2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8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164" fontId="0" fillId="0" borderId="13" xfId="0" applyNumberFormat="1" applyBorder="1" applyAlignment="1" applyProtection="1">
      <alignment horizontal="right" vertical="center"/>
      <protection locked="0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165" fontId="0" fillId="3" borderId="23" xfId="0" applyNumberFormat="1" applyFill="1" applyBorder="1" applyAlignment="1">
      <alignment horizontal="center" vertical="center"/>
    </xf>
    <xf numFmtId="165" fontId="0" fillId="3" borderId="23" xfId="0" applyNumberForma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/>
    </xf>
    <xf numFmtId="0" fontId="1" fillId="3" borderId="21" xfId="0" applyFont="1" applyFill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164" fontId="0" fillId="0" borderId="26" xfId="0" applyNumberFormat="1" applyBorder="1" applyAlignment="1">
      <alignment horizontal="right" vertical="center" indent="1"/>
    </xf>
    <xf numFmtId="10" fontId="0" fillId="0" borderId="27" xfId="0" applyNumberFormat="1" applyBorder="1" applyAlignment="1">
      <alignment horizontal="center" vertical="center"/>
    </xf>
    <xf numFmtId="0" fontId="1" fillId="3" borderId="21" xfId="0" applyFont="1" applyFill="1" applyBorder="1" applyAlignment="1">
      <alignment horizontal="right" vertical="center"/>
    </xf>
    <xf numFmtId="164" fontId="1" fillId="0" borderId="26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4" borderId="10" xfId="0" applyFill="1" applyBorder="1" applyProtection="1"/>
    <xf numFmtId="0" fontId="0" fillId="4" borderId="1" xfId="0" applyFill="1" applyBorder="1" applyProtection="1"/>
    <xf numFmtId="0" fontId="0" fillId="4" borderId="0" xfId="0" applyFill="1" applyBorder="1" applyProtection="1"/>
    <xf numFmtId="0" fontId="0" fillId="4" borderId="2" xfId="0" applyFill="1" applyBorder="1" applyProtection="1"/>
    <xf numFmtId="0" fontId="0" fillId="4" borderId="11" xfId="0" applyFill="1" applyBorder="1" applyProtection="1"/>
    <xf numFmtId="0" fontId="2" fillId="4" borderId="12" xfId="0" applyFont="1" applyFill="1" applyBorder="1" applyAlignment="1" applyProtection="1">
      <alignment horizontal="right" vertical="center"/>
    </xf>
    <xf numFmtId="0" fontId="0" fillId="4" borderId="12" xfId="0" applyFill="1" applyBorder="1" applyAlignment="1" applyProtection="1">
      <alignment horizontal="left" vertical="center"/>
    </xf>
    <xf numFmtId="0" fontId="0" fillId="4" borderId="12" xfId="0" applyFill="1" applyBorder="1" applyAlignment="1" applyProtection="1">
      <alignment horizontal="right" vertical="center"/>
    </xf>
    <xf numFmtId="0" fontId="0" fillId="4" borderId="3" xfId="0" applyFill="1" applyBorder="1" applyProtection="1"/>
    <xf numFmtId="0" fontId="0" fillId="0" borderId="0" xfId="0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6" fontId="3" fillId="2" borderId="14" xfId="0" applyNumberFormat="1" applyFont="1" applyFill="1" applyBorder="1" applyAlignment="1" applyProtection="1">
      <alignment horizontal="center" vertical="center"/>
    </xf>
    <xf numFmtId="164" fontId="1" fillId="2" borderId="14" xfId="0" applyNumberFormat="1" applyFont="1" applyFill="1" applyBorder="1" applyAlignment="1" applyProtection="1">
      <alignment horizontal="right" vertical="center"/>
    </xf>
    <xf numFmtId="164" fontId="1" fillId="0" borderId="28" xfId="0" applyNumberFormat="1" applyFont="1" applyBorder="1" applyAlignment="1" applyProtection="1">
      <alignment horizontal="right" vertical="center"/>
    </xf>
    <xf numFmtId="0" fontId="0" fillId="0" borderId="13" xfId="0" applyBorder="1" applyProtection="1"/>
    <xf numFmtId="164" fontId="0" fillId="0" borderId="13" xfId="0" applyNumberFormat="1" applyBorder="1" applyAlignment="1" applyProtection="1">
      <alignment horizontal="right" vertical="center"/>
    </xf>
    <xf numFmtId="164" fontId="0" fillId="0" borderId="7" xfId="0" applyNumberFormat="1" applyBorder="1" applyAlignment="1" applyProtection="1">
      <alignment horizontal="right" vertical="center"/>
    </xf>
    <xf numFmtId="164" fontId="0" fillId="0" borderId="13" xfId="0" applyNumberFormat="1" applyFont="1" applyFill="1" applyBorder="1" applyAlignment="1" applyProtection="1">
      <alignment horizontal="right" vertical="center"/>
    </xf>
    <xf numFmtId="164" fontId="0" fillId="0" borderId="0" xfId="0" applyNumberFormat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right" vertical="center"/>
    </xf>
    <xf numFmtId="0" fontId="1" fillId="2" borderId="15" xfId="0" applyFont="1" applyFill="1" applyBorder="1" applyProtection="1"/>
    <xf numFmtId="164" fontId="1" fillId="0" borderId="28" xfId="0" applyNumberFormat="1" applyFont="1" applyFill="1" applyBorder="1" applyAlignment="1" applyProtection="1">
      <alignment horizontal="right" vertical="center"/>
    </xf>
    <xf numFmtId="164" fontId="0" fillId="0" borderId="7" xfId="0" applyNumberFormat="1" applyFill="1" applyBorder="1" applyAlignment="1" applyProtection="1">
      <alignment horizontal="right" vertical="center"/>
    </xf>
    <xf numFmtId="164" fontId="0" fillId="0" borderId="13" xfId="0" applyNumberFormat="1" applyFill="1" applyBorder="1" applyAlignment="1" applyProtection="1">
      <alignment horizontal="right" vertical="center"/>
    </xf>
    <xf numFmtId="164" fontId="0" fillId="0" borderId="0" xfId="0" applyNumberFormat="1" applyFill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0" fillId="0" borderId="0" xfId="0" applyAlignment="1" applyProtection="1">
      <alignment horizontal="left" indent="1"/>
    </xf>
    <xf numFmtId="164" fontId="0" fillId="0" borderId="7" xfId="0" applyNumberFormat="1" applyFont="1" applyFill="1" applyBorder="1" applyAlignment="1" applyProtection="1">
      <alignment horizontal="right" vertical="center"/>
    </xf>
    <xf numFmtId="0" fontId="0" fillId="0" borderId="13" xfId="0" applyBorder="1" applyAlignment="1" applyProtection="1">
      <alignment horizontal="left" indent="1"/>
    </xf>
    <xf numFmtId="0" fontId="0" fillId="0" borderId="7" xfId="0" applyBorder="1" applyAlignment="1" applyProtection="1">
      <alignment horizontal="left" indent="1"/>
    </xf>
    <xf numFmtId="0" fontId="0" fillId="0" borderId="0" xfId="0" applyAlignment="1" applyProtection="1">
      <alignment horizontal="left" indent="2"/>
    </xf>
    <xf numFmtId="0" fontId="0" fillId="0" borderId="0" xfId="0" applyAlignment="1" applyProtection="1">
      <alignment horizontal="left" wrapText="1" indent="1"/>
    </xf>
    <xf numFmtId="164" fontId="1" fillId="0" borderId="7" xfId="0" applyNumberFormat="1" applyFont="1" applyFill="1" applyBorder="1" applyAlignment="1" applyProtection="1">
      <alignment horizontal="right" vertical="center"/>
    </xf>
    <xf numFmtId="0" fontId="0" fillId="0" borderId="13" xfId="0" applyBorder="1" applyAlignment="1" applyProtection="1">
      <alignment horizontal="left" wrapText="1" indent="1"/>
    </xf>
    <xf numFmtId="164" fontId="1" fillId="0" borderId="13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0" fillId="5" borderId="0" xfId="0" applyFill="1"/>
    <xf numFmtId="166" fontId="0" fillId="5" borderId="0" xfId="1" applyNumberFormat="1" applyFont="1" applyFill="1"/>
    <xf numFmtId="0" fontId="1" fillId="0" borderId="21" xfId="0" applyFont="1" applyBorder="1" applyAlignment="1">
      <alignment wrapText="1"/>
    </xf>
    <xf numFmtId="0" fontId="0" fillId="0" borderId="13" xfId="0" applyFont="1" applyBorder="1" applyAlignment="1" applyProtection="1">
      <alignment horizontal="left" wrapText="1" indent="1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" xfId="0" applyFill="1" applyBorder="1"/>
    <xf numFmtId="0" fontId="0" fillId="6" borderId="11" xfId="0" applyFill="1" applyBorder="1"/>
    <xf numFmtId="0" fontId="0" fillId="6" borderId="0" xfId="0" applyFill="1" applyBorder="1" applyAlignment="1">
      <alignment vertical="center"/>
    </xf>
    <xf numFmtId="0" fontId="0" fillId="6" borderId="2" xfId="0" applyFill="1" applyBorder="1"/>
    <xf numFmtId="0" fontId="0" fillId="6" borderId="3" xfId="0" applyFill="1" applyBorder="1"/>
    <xf numFmtId="0" fontId="0" fillId="6" borderId="12" xfId="0" applyFill="1" applyBorder="1" applyAlignment="1">
      <alignment vertical="center"/>
    </xf>
    <xf numFmtId="164" fontId="0" fillId="6" borderId="4" xfId="0" applyNumberFormat="1" applyFill="1" applyBorder="1" applyAlignment="1">
      <alignment vertical="center"/>
    </xf>
    <xf numFmtId="4" fontId="9" fillId="0" borderId="0" xfId="0" applyNumberFormat="1" applyFont="1"/>
    <xf numFmtId="44" fontId="0" fillId="0" borderId="0" xfId="0" applyNumberFormat="1"/>
    <xf numFmtId="166" fontId="5" fillId="6" borderId="21" xfId="1" applyNumberFormat="1" applyFont="1" applyFill="1" applyBorder="1" applyAlignment="1">
      <alignment vertical="center"/>
    </xf>
    <xf numFmtId="0" fontId="3" fillId="4" borderId="21" xfId="0" applyFont="1" applyFill="1" applyBorder="1" applyAlignment="1" applyProtection="1">
      <alignment horizontal="right" vertical="center"/>
    </xf>
    <xf numFmtId="0" fontId="1" fillId="6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0" fillId="3" borderId="21" xfId="0" applyFill="1" applyBorder="1" applyAlignment="1">
      <alignment horizontal="right" vertical="center" indent="5"/>
    </xf>
    <xf numFmtId="0" fontId="1" fillId="3" borderId="22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vertical="top" wrapText="1"/>
    </xf>
    <xf numFmtId="0" fontId="5" fillId="4" borderId="0" xfId="0" applyFont="1" applyFill="1" applyBorder="1" applyAlignment="1" applyProtection="1">
      <alignment vertical="top"/>
    </xf>
    <xf numFmtId="0" fontId="3" fillId="4" borderId="21" xfId="0" applyFont="1" applyFill="1" applyBorder="1" applyAlignment="1" applyProtection="1">
      <alignment horizontal="justify" vertical="center" wrapText="1"/>
      <protection locked="0"/>
    </xf>
    <xf numFmtId="0" fontId="4" fillId="4" borderId="21" xfId="0" applyFont="1" applyFill="1" applyBorder="1" applyAlignment="1" applyProtection="1">
      <alignment horizontal="justify" vertical="center" wrapText="1"/>
      <protection locked="0"/>
    </xf>
    <xf numFmtId="0" fontId="3" fillId="4" borderId="23" xfId="0" applyFont="1" applyFill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</xf>
    <xf numFmtId="0" fontId="3" fillId="4" borderId="21" xfId="0" applyFont="1" applyFill="1" applyBorder="1" applyAlignment="1" applyProtection="1">
      <alignment horizontal="justify" vertical="center" wrapText="1"/>
    </xf>
    <xf numFmtId="0" fontId="6" fillId="4" borderId="0" xfId="0" applyFont="1" applyFill="1" applyBorder="1" applyAlignment="1" applyProtection="1">
      <alignment horizontal="left" vertical="center" wrapText="1" indent="1"/>
    </xf>
    <xf numFmtId="0" fontId="3" fillId="4" borderId="21" xfId="0" applyFont="1" applyFill="1" applyBorder="1" applyAlignment="1" applyProtection="1">
      <alignment horizontal="left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/>
    </xf>
  </cellXfs>
  <cellStyles count="2">
    <cellStyle name="Moneda [0]" xfId="1" builtinId="7"/>
    <cellStyle name="Normal" xfId="0" builtinId="0"/>
  </cellStyles>
  <dxfs count="6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0000"/>
      <color rgb="FFFFFFFF"/>
      <color rgb="FFF5F9FD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77392</xdr:colOff>
      <xdr:row>1</xdr:row>
      <xdr:rowOff>65485</xdr:rowOff>
    </xdr:from>
    <xdr:to>
      <xdr:col>1</xdr:col>
      <xdr:colOff>1309686</xdr:colOff>
      <xdr:row>4</xdr:row>
      <xdr:rowOff>23310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3" y="142876"/>
          <a:ext cx="1232294" cy="63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77392</xdr:colOff>
      <xdr:row>1</xdr:row>
      <xdr:rowOff>65485</xdr:rowOff>
    </xdr:from>
    <xdr:to>
      <xdr:col>1</xdr:col>
      <xdr:colOff>1309686</xdr:colOff>
      <xdr:row>4</xdr:row>
      <xdr:rowOff>23310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92" y="141685"/>
          <a:ext cx="1232294" cy="6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G22"/>
  <sheetViews>
    <sheetView showGridLines="0" topLeftCell="A4" zoomScaleNormal="100" workbookViewId="0">
      <selection activeCell="C8" sqref="C8:C9"/>
    </sheetView>
  </sheetViews>
  <sheetFormatPr baseColWidth="10" defaultRowHeight="15" x14ac:dyDescent="0.25"/>
  <cols>
    <col min="1" max="1" width="4.28515625" customWidth="1"/>
    <col min="2" max="2" width="29.140625" customWidth="1"/>
    <col min="3" max="5" width="19.7109375" customWidth="1"/>
  </cols>
  <sheetData>
    <row r="2" spans="2:7" ht="44.25" customHeight="1" x14ac:dyDescent="0.25">
      <c r="B2" s="88" t="s">
        <v>111</v>
      </c>
      <c r="C2" s="88"/>
      <c r="D2" s="67" t="s">
        <v>106</v>
      </c>
      <c r="E2" s="83">
        <v>36053.79</v>
      </c>
      <c r="F2" s="81"/>
      <c r="G2" s="82"/>
    </row>
    <row r="4" spans="2:7" ht="23.25" customHeight="1" x14ac:dyDescent="0.25">
      <c r="B4" s="104" t="s">
        <v>112</v>
      </c>
      <c r="C4" s="104"/>
      <c r="D4" s="104"/>
      <c r="E4" s="104"/>
    </row>
    <row r="5" spans="2:7" ht="41.25" customHeight="1" x14ac:dyDescent="0.25">
      <c r="B5" s="4" t="s">
        <v>46</v>
      </c>
      <c r="C5" s="4" t="s">
        <v>47</v>
      </c>
      <c r="D5" s="4" t="s">
        <v>48</v>
      </c>
      <c r="E5" s="4" t="s">
        <v>49</v>
      </c>
    </row>
    <row r="6" spans="2:7" ht="21" customHeight="1" x14ac:dyDescent="0.25">
      <c r="B6" s="98" t="s">
        <v>50</v>
      </c>
      <c r="C6" s="100">
        <v>9</v>
      </c>
      <c r="D6" s="5" t="s">
        <v>54</v>
      </c>
      <c r="E6" s="102">
        <f>ROUND((C6*D7),0)</f>
        <v>1061063</v>
      </c>
    </row>
    <row r="7" spans="2:7" ht="34.5" customHeight="1" x14ac:dyDescent="0.25">
      <c r="B7" s="99"/>
      <c r="C7" s="101"/>
      <c r="D7" s="6">
        <f>ROUND(((4.36*E2)*0.75),2)</f>
        <v>117895.89</v>
      </c>
      <c r="E7" s="103"/>
    </row>
    <row r="8" spans="2:7" ht="21" customHeight="1" x14ac:dyDescent="0.25">
      <c r="B8" s="98" t="s">
        <v>51</v>
      </c>
      <c r="C8" s="100">
        <v>21</v>
      </c>
      <c r="D8" s="5" t="s">
        <v>55</v>
      </c>
      <c r="E8" s="102">
        <f t="shared" ref="E8" si="0">ROUND((C8*D9),0)</f>
        <v>3301085</v>
      </c>
    </row>
    <row r="9" spans="2:7" ht="34.5" customHeight="1" x14ac:dyDescent="0.25">
      <c r="B9" s="99"/>
      <c r="C9" s="101"/>
      <c r="D9" s="7">
        <f>ROUND((4.36*E2),2)</f>
        <v>157194.51999999999</v>
      </c>
      <c r="E9" s="103"/>
    </row>
    <row r="10" spans="2:7" ht="21" customHeight="1" x14ac:dyDescent="0.25">
      <c r="B10" s="98" t="s">
        <v>52</v>
      </c>
      <c r="C10" s="100">
        <v>0</v>
      </c>
      <c r="D10" s="5" t="s">
        <v>56</v>
      </c>
      <c r="E10" s="102">
        <f t="shared" ref="E10" si="1">ROUND((C10*D11),0)</f>
        <v>0</v>
      </c>
    </row>
    <row r="11" spans="2:7" ht="34.5" customHeight="1" x14ac:dyDescent="0.25">
      <c r="B11" s="99"/>
      <c r="C11" s="101"/>
      <c r="D11" s="6">
        <f>ROUND(((4.36*E2)*1.2),2)</f>
        <v>188633.43</v>
      </c>
      <c r="E11" s="103"/>
    </row>
    <row r="12" spans="2:7" ht="31.5" customHeight="1" x14ac:dyDescent="0.25">
      <c r="B12" s="97" t="s">
        <v>53</v>
      </c>
      <c r="C12" s="97"/>
      <c r="D12" s="97"/>
      <c r="E12" s="8">
        <f>ROUND(SUM(E6:E11),0)</f>
        <v>4362148</v>
      </c>
    </row>
    <row r="14" spans="2:7" ht="32.25" customHeight="1" x14ac:dyDescent="0.25">
      <c r="B14" s="87" t="s">
        <v>57</v>
      </c>
      <c r="C14" s="87"/>
      <c r="D14" s="87"/>
      <c r="E14" s="87"/>
    </row>
    <row r="15" spans="2:7" ht="7.5" customHeight="1" x14ac:dyDescent="0.25"/>
    <row r="16" spans="2:7" x14ac:dyDescent="0.25">
      <c r="B16" s="88" t="s">
        <v>107</v>
      </c>
      <c r="C16" s="88"/>
    </row>
    <row r="17" spans="2:5" ht="7.5" customHeight="1" x14ac:dyDescent="0.25"/>
    <row r="18" spans="2:5" x14ac:dyDescent="0.25">
      <c r="B18" s="89" t="s">
        <v>58</v>
      </c>
      <c r="C18" s="89"/>
      <c r="D18" s="90">
        <f>(E12*24)</f>
        <v>104691552</v>
      </c>
      <c r="E18" s="91"/>
    </row>
    <row r="19" spans="2:5" x14ac:dyDescent="0.25">
      <c r="B19" s="15" t="s">
        <v>108</v>
      </c>
      <c r="C19" s="16"/>
      <c r="D19" s="92"/>
      <c r="E19" s="93"/>
    </row>
    <row r="20" spans="2:5" x14ac:dyDescent="0.25">
      <c r="D20" s="94"/>
      <c r="E20" s="95"/>
    </row>
    <row r="21" spans="2:5" ht="7.5" customHeight="1" x14ac:dyDescent="0.25"/>
    <row r="22" spans="2:5" ht="32.25" customHeight="1" x14ac:dyDescent="0.25">
      <c r="B22" s="96" t="s">
        <v>59</v>
      </c>
      <c r="C22" s="96"/>
      <c r="D22" s="96"/>
      <c r="E22" s="96"/>
    </row>
  </sheetData>
  <sheetProtection algorithmName="SHA-512" hashValue="A5vQCM3auidclWEo646FAKubhSNhCexUw21S5BOVjvvk3kDE2fBCZRlRYDj4fYabab1pDVlLjGdUjYwwuvOl5Q==" saltValue="AfuUvlrUcIJzZuEDEh2Ufw==" spinCount="100000" sheet="1" objects="1" scenarios="1"/>
  <mergeCells count="17">
    <mergeCell ref="B2:C2"/>
    <mergeCell ref="B12:D12"/>
    <mergeCell ref="B6:B7"/>
    <mergeCell ref="C6:C7"/>
    <mergeCell ref="E6:E7"/>
    <mergeCell ref="B8:B9"/>
    <mergeCell ref="C8:C9"/>
    <mergeCell ref="E8:E9"/>
    <mergeCell ref="B10:B11"/>
    <mergeCell ref="C10:C11"/>
    <mergeCell ref="E10:E11"/>
    <mergeCell ref="B4:E4"/>
    <mergeCell ref="B14:E14"/>
    <mergeCell ref="B16:C16"/>
    <mergeCell ref="B18:C18"/>
    <mergeCell ref="D18:E20"/>
    <mergeCell ref="B22:E22"/>
  </mergeCells>
  <pageMargins left="0.7" right="0.7" top="0.75" bottom="0.75" header="0.3" footer="0.3"/>
  <pageSetup paperSize="281" scale="90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tabSelected="1" topLeftCell="A13" zoomScaleNormal="100" workbookViewId="0">
      <selection activeCell="B31" sqref="B31"/>
    </sheetView>
  </sheetViews>
  <sheetFormatPr baseColWidth="10" defaultColWidth="11.5703125" defaultRowHeight="15" x14ac:dyDescent="0.25"/>
  <cols>
    <col min="1" max="1" width="1.140625" style="1" customWidth="1"/>
    <col min="2" max="2" width="43.42578125" style="1" customWidth="1"/>
    <col min="3" max="14" width="14.42578125" style="1" customWidth="1"/>
    <col min="15" max="15" width="1.140625" style="1" customWidth="1"/>
    <col min="16" max="16" width="14.42578125" style="1" customWidth="1"/>
    <col min="17" max="18" width="1.140625" style="1" customWidth="1"/>
    <col min="19" max="16384" width="11.5703125" style="1"/>
  </cols>
  <sheetData>
    <row r="1" spans="1:18" ht="6" customHeight="1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7.15" customHeight="1" x14ac:dyDescent="0.25">
      <c r="A2" s="17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17"/>
    </row>
    <row r="3" spans="1:18" ht="23.45" customHeight="1" x14ac:dyDescent="0.25">
      <c r="A3" s="17"/>
      <c r="B3" s="21"/>
      <c r="C3" s="106" t="s">
        <v>73</v>
      </c>
      <c r="D3" s="106"/>
      <c r="E3" s="106"/>
      <c r="F3" s="106"/>
      <c r="G3" s="106"/>
      <c r="H3" s="63" t="s">
        <v>91</v>
      </c>
      <c r="I3" s="107" t="s">
        <v>115</v>
      </c>
      <c r="J3" s="108"/>
      <c r="K3" s="108"/>
      <c r="L3" s="108"/>
      <c r="M3" s="22"/>
      <c r="N3" s="22"/>
      <c r="O3" s="22"/>
      <c r="P3" s="22"/>
      <c r="Q3" s="23"/>
      <c r="R3" s="17"/>
    </row>
    <row r="4" spans="1:18" ht="23.45" customHeight="1" x14ac:dyDescent="0.25">
      <c r="A4" s="17"/>
      <c r="B4" s="21"/>
      <c r="C4" s="105" t="s">
        <v>72</v>
      </c>
      <c r="D4" s="105"/>
      <c r="E4" s="105"/>
      <c r="F4" s="105"/>
      <c r="G4" s="105"/>
      <c r="H4" s="63" t="s">
        <v>92</v>
      </c>
      <c r="I4" s="109" t="s">
        <v>116</v>
      </c>
      <c r="J4" s="109"/>
      <c r="K4" s="22"/>
      <c r="L4" s="22"/>
      <c r="M4" s="63" t="s">
        <v>93</v>
      </c>
      <c r="N4" s="110" t="s">
        <v>83</v>
      </c>
      <c r="O4" s="111"/>
      <c r="P4" s="112"/>
      <c r="Q4" s="23"/>
      <c r="R4" s="17"/>
    </row>
    <row r="5" spans="1:18" ht="7.15" customHeight="1" thickBot="1" x14ac:dyDescent="0.3">
      <c r="A5" s="17"/>
      <c r="B5" s="24"/>
      <c r="C5" s="25"/>
      <c r="D5" s="26"/>
      <c r="E5" s="26"/>
      <c r="F5" s="26"/>
      <c r="G5" s="27"/>
      <c r="H5" s="26"/>
      <c r="I5" s="26"/>
      <c r="J5" s="26"/>
      <c r="K5" s="27"/>
      <c r="L5" s="27"/>
      <c r="M5" s="26"/>
      <c r="N5" s="26"/>
      <c r="O5" s="26"/>
      <c r="P5" s="26"/>
      <c r="Q5" s="28"/>
      <c r="R5" s="17"/>
    </row>
    <row r="6" spans="1:18" ht="3.6" customHeight="1" thickBot="1" x14ac:dyDescent="0.3">
      <c r="A6" s="17"/>
      <c r="B6" s="1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17"/>
      <c r="R6" s="17"/>
    </row>
    <row r="7" spans="1:18" ht="16.149999999999999" customHeight="1" thickBot="1" x14ac:dyDescent="0.3">
      <c r="A7" s="17"/>
      <c r="B7" s="30" t="s">
        <v>22</v>
      </c>
      <c r="C7" s="31" t="s">
        <v>23</v>
      </c>
      <c r="D7" s="31" t="s">
        <v>24</v>
      </c>
      <c r="E7" s="31" t="s">
        <v>25</v>
      </c>
      <c r="F7" s="31" t="s">
        <v>26</v>
      </c>
      <c r="G7" s="31" t="s">
        <v>27</v>
      </c>
      <c r="H7" s="31" t="s">
        <v>28</v>
      </c>
      <c r="I7" s="31" t="s">
        <v>29</v>
      </c>
      <c r="J7" s="31" t="s">
        <v>30</v>
      </c>
      <c r="K7" s="31" t="s">
        <v>31</v>
      </c>
      <c r="L7" s="31" t="s">
        <v>32</v>
      </c>
      <c r="M7" s="31" t="s">
        <v>33</v>
      </c>
      <c r="N7" s="31" t="s">
        <v>34</v>
      </c>
      <c r="O7" s="32"/>
      <c r="P7" s="33" t="s">
        <v>74</v>
      </c>
      <c r="Q7" s="17"/>
      <c r="R7" s="17"/>
    </row>
    <row r="8" spans="1:18" ht="6" customHeight="1" thickBot="1" x14ac:dyDescent="0.3">
      <c r="A8" s="17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7"/>
      <c r="P8" s="35"/>
      <c r="Q8" s="17"/>
      <c r="R8" s="17"/>
    </row>
    <row r="9" spans="1:18" ht="19.899999999999999" customHeight="1" thickTop="1" thickBot="1" x14ac:dyDescent="0.3">
      <c r="A9" s="17"/>
      <c r="B9" s="36" t="s">
        <v>0</v>
      </c>
      <c r="C9" s="37">
        <f>(C10)</f>
        <v>4362148</v>
      </c>
      <c r="D9" s="37">
        <f t="shared" ref="D9:N9" si="0">(D10)</f>
        <v>4362148</v>
      </c>
      <c r="E9" s="37">
        <f t="shared" si="0"/>
        <v>4362148</v>
      </c>
      <c r="F9" s="37">
        <f t="shared" si="0"/>
        <v>4362148</v>
      </c>
      <c r="G9" s="37">
        <f t="shared" si="0"/>
        <v>4362148</v>
      </c>
      <c r="H9" s="37">
        <f t="shared" si="0"/>
        <v>4362148</v>
      </c>
      <c r="I9" s="37">
        <f t="shared" si="0"/>
        <v>4362148</v>
      </c>
      <c r="J9" s="37">
        <f t="shared" si="0"/>
        <v>4362148</v>
      </c>
      <c r="K9" s="37">
        <f t="shared" si="0"/>
        <v>4362148</v>
      </c>
      <c r="L9" s="37">
        <f t="shared" si="0"/>
        <v>4362148</v>
      </c>
      <c r="M9" s="37">
        <f t="shared" si="0"/>
        <v>4362148</v>
      </c>
      <c r="N9" s="37">
        <f t="shared" si="0"/>
        <v>4362148</v>
      </c>
      <c r="O9" s="38"/>
      <c r="P9" s="37">
        <f>SUM(C9:N9)</f>
        <v>52345776</v>
      </c>
      <c r="Q9" s="17"/>
      <c r="R9" s="17"/>
    </row>
    <row r="10" spans="1:18" ht="15.75" thickTop="1" x14ac:dyDescent="0.25">
      <c r="A10" s="17"/>
      <c r="B10" s="39" t="s">
        <v>60</v>
      </c>
      <c r="C10" s="40">
        <f>('01. PLAZAS POSTULADAS'!$E$12)</f>
        <v>4362148</v>
      </c>
      <c r="D10" s="40">
        <f>('01. PLAZAS POSTULADAS'!$E$12)</f>
        <v>4362148</v>
      </c>
      <c r="E10" s="40">
        <f>('01. PLAZAS POSTULADAS'!$E$12)</f>
        <v>4362148</v>
      </c>
      <c r="F10" s="40">
        <f>('01. PLAZAS POSTULADAS'!$E$12)</f>
        <v>4362148</v>
      </c>
      <c r="G10" s="40">
        <f>('01. PLAZAS POSTULADAS'!$E$12)</f>
        <v>4362148</v>
      </c>
      <c r="H10" s="40">
        <f>('01. PLAZAS POSTULADAS'!$E$12)</f>
        <v>4362148</v>
      </c>
      <c r="I10" s="40">
        <f>('01. PLAZAS POSTULADAS'!$E$12)</f>
        <v>4362148</v>
      </c>
      <c r="J10" s="40">
        <f>('01. PLAZAS POSTULADAS'!$E$12)</f>
        <v>4362148</v>
      </c>
      <c r="K10" s="40">
        <f>('01. PLAZAS POSTULADAS'!$E$12)</f>
        <v>4362148</v>
      </c>
      <c r="L10" s="40">
        <f>('01. PLAZAS POSTULADAS'!$E$12)</f>
        <v>4362148</v>
      </c>
      <c r="M10" s="40">
        <f>('01. PLAZAS POSTULADAS'!$E$12)</f>
        <v>4362148</v>
      </c>
      <c r="N10" s="40">
        <f>('01. PLAZAS POSTULADAS'!$E$12)</f>
        <v>4362148</v>
      </c>
      <c r="O10" s="41"/>
      <c r="P10" s="42">
        <f>SUM(C10:N10)</f>
        <v>52345776</v>
      </c>
      <c r="Q10" s="17"/>
      <c r="R10" s="17"/>
    </row>
    <row r="11" spans="1:18" ht="6" customHeight="1" thickBot="1" x14ac:dyDescent="0.3">
      <c r="A11" s="17"/>
      <c r="B11" s="17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17"/>
      <c r="R11" s="17"/>
    </row>
    <row r="12" spans="1:18" ht="19.899999999999999" customHeight="1" thickTop="1" thickBot="1" x14ac:dyDescent="0.3">
      <c r="A12" s="17"/>
      <c r="B12" s="36" t="s">
        <v>5</v>
      </c>
      <c r="C12" s="37">
        <f>(C14+C22+C27+C34+C42)</f>
        <v>4362148</v>
      </c>
      <c r="D12" s="37">
        <f t="shared" ref="D12:N12" si="1">(D14+D22+D27+D34+D42)</f>
        <v>4362148</v>
      </c>
      <c r="E12" s="37">
        <f t="shared" si="1"/>
        <v>4362148</v>
      </c>
      <c r="F12" s="37">
        <f t="shared" si="1"/>
        <v>4362148</v>
      </c>
      <c r="G12" s="37">
        <f t="shared" si="1"/>
        <v>4362148</v>
      </c>
      <c r="H12" s="37">
        <f t="shared" si="1"/>
        <v>4362148</v>
      </c>
      <c r="I12" s="37">
        <f t="shared" si="1"/>
        <v>4362148</v>
      </c>
      <c r="J12" s="37">
        <f t="shared" si="1"/>
        <v>4362148</v>
      </c>
      <c r="K12" s="37">
        <f t="shared" si="1"/>
        <v>4362148</v>
      </c>
      <c r="L12" s="37">
        <f t="shared" si="1"/>
        <v>4362148</v>
      </c>
      <c r="M12" s="37">
        <f t="shared" si="1"/>
        <v>4362148</v>
      </c>
      <c r="N12" s="37">
        <f t="shared" si="1"/>
        <v>4362148</v>
      </c>
      <c r="O12" s="45"/>
      <c r="P12" s="37">
        <f>SUM(C12:N12)</f>
        <v>52345776</v>
      </c>
      <c r="Q12" s="17"/>
      <c r="R12" s="17"/>
    </row>
    <row r="13" spans="1:18" ht="6" customHeight="1" thickTop="1" thickBot="1" x14ac:dyDescent="0.3">
      <c r="A13" s="17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3"/>
      <c r="P13" s="44"/>
      <c r="Q13" s="17"/>
      <c r="R13" s="17"/>
    </row>
    <row r="14" spans="1:18" ht="16.5" thickTop="1" thickBot="1" x14ac:dyDescent="0.3">
      <c r="A14" s="17"/>
      <c r="B14" s="48" t="s">
        <v>6</v>
      </c>
      <c r="C14" s="37">
        <f t="shared" ref="C14:N14" si="2">SUM(C15:C20)</f>
        <v>1885000</v>
      </c>
      <c r="D14" s="37">
        <f t="shared" si="2"/>
        <v>1885000</v>
      </c>
      <c r="E14" s="37">
        <f t="shared" si="2"/>
        <v>1885000</v>
      </c>
      <c r="F14" s="37">
        <f t="shared" si="2"/>
        <v>1885000</v>
      </c>
      <c r="G14" s="37">
        <f t="shared" si="2"/>
        <v>1885000</v>
      </c>
      <c r="H14" s="37">
        <f t="shared" si="2"/>
        <v>1885000</v>
      </c>
      <c r="I14" s="37">
        <f t="shared" si="2"/>
        <v>1885000</v>
      </c>
      <c r="J14" s="37">
        <f t="shared" si="2"/>
        <v>1885000</v>
      </c>
      <c r="K14" s="37">
        <f t="shared" si="2"/>
        <v>1885000</v>
      </c>
      <c r="L14" s="37">
        <f t="shared" si="2"/>
        <v>1885000</v>
      </c>
      <c r="M14" s="37">
        <f t="shared" si="2"/>
        <v>1885000</v>
      </c>
      <c r="N14" s="37">
        <f t="shared" si="2"/>
        <v>1885000</v>
      </c>
      <c r="O14" s="49"/>
      <c r="P14" s="37">
        <f>SUM(C14:N14)</f>
        <v>22620000</v>
      </c>
      <c r="Q14" s="17"/>
      <c r="R14" s="17"/>
    </row>
    <row r="15" spans="1:18" ht="15.75" thickTop="1" x14ac:dyDescent="0.25">
      <c r="A15" s="17"/>
      <c r="B15" s="39" t="s">
        <v>20</v>
      </c>
      <c r="C15" s="3">
        <v>1885000</v>
      </c>
      <c r="D15" s="3">
        <v>1885000</v>
      </c>
      <c r="E15" s="3">
        <v>1885000</v>
      </c>
      <c r="F15" s="3">
        <v>1885000</v>
      </c>
      <c r="G15" s="3">
        <v>1885000</v>
      </c>
      <c r="H15" s="3">
        <v>1885000</v>
      </c>
      <c r="I15" s="3">
        <v>1885000</v>
      </c>
      <c r="J15" s="3">
        <v>1885000</v>
      </c>
      <c r="K15" s="3">
        <v>1885000</v>
      </c>
      <c r="L15" s="3">
        <v>1885000</v>
      </c>
      <c r="M15" s="3">
        <v>1885000</v>
      </c>
      <c r="N15" s="3">
        <v>1885000</v>
      </c>
      <c r="O15" s="50">
        <v>0</v>
      </c>
      <c r="P15" s="42">
        <f>SUM(C15:O15)</f>
        <v>22620000</v>
      </c>
      <c r="Q15" s="17"/>
      <c r="R15" s="17"/>
    </row>
    <row r="16" spans="1:18" x14ac:dyDescent="0.25">
      <c r="A16" s="17"/>
      <c r="B16" s="39" t="s">
        <v>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51"/>
      <c r="P16" s="42">
        <f t="shared" ref="P16:P17" si="3">SUM(C16:N16)</f>
        <v>0</v>
      </c>
      <c r="Q16" s="17"/>
      <c r="R16" s="17"/>
    </row>
    <row r="17" spans="1:18" x14ac:dyDescent="0.25">
      <c r="A17" s="17"/>
      <c r="B17" s="39" t="s">
        <v>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51"/>
      <c r="P17" s="42">
        <f t="shared" si="3"/>
        <v>0</v>
      </c>
      <c r="Q17" s="17"/>
      <c r="R17" s="17"/>
    </row>
    <row r="18" spans="1:18" x14ac:dyDescent="0.25">
      <c r="A18" s="17"/>
      <c r="B18" s="39" t="s">
        <v>97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51"/>
      <c r="P18" s="42">
        <f t="shared" ref="P18:P19" si="4">SUM(C18:N18)</f>
        <v>0</v>
      </c>
      <c r="Q18" s="17"/>
      <c r="R18" s="17"/>
    </row>
    <row r="19" spans="1:18" x14ac:dyDescent="0.25">
      <c r="A19" s="17"/>
      <c r="B19" s="39" t="s">
        <v>98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1"/>
      <c r="P19" s="42">
        <f t="shared" si="4"/>
        <v>0</v>
      </c>
      <c r="Q19" s="17"/>
      <c r="R19" s="17"/>
    </row>
    <row r="20" spans="1:18" x14ac:dyDescent="0.25">
      <c r="A20" s="17"/>
      <c r="B20" s="39" t="s">
        <v>94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51"/>
      <c r="P20" s="42">
        <f>SUM(C20:N20)</f>
        <v>0</v>
      </c>
      <c r="Q20" s="17"/>
      <c r="R20" s="17"/>
    </row>
    <row r="21" spans="1:18" ht="6" customHeight="1" thickBot="1" x14ac:dyDescent="0.3">
      <c r="A21" s="17"/>
      <c r="B21" s="17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52"/>
      <c r="P21" s="44"/>
      <c r="Q21" s="17"/>
      <c r="R21" s="17"/>
    </row>
    <row r="22" spans="1:18" ht="16.5" thickTop="1" thickBot="1" x14ac:dyDescent="0.3">
      <c r="A22" s="17"/>
      <c r="B22" s="48" t="s">
        <v>7</v>
      </c>
      <c r="C22" s="37">
        <f t="shared" ref="C22:N22" si="5">SUM(C23:C25)</f>
        <v>0</v>
      </c>
      <c r="D22" s="37">
        <f t="shared" si="5"/>
        <v>0</v>
      </c>
      <c r="E22" s="37">
        <f t="shared" si="5"/>
        <v>0</v>
      </c>
      <c r="F22" s="37">
        <f t="shared" si="5"/>
        <v>0</v>
      </c>
      <c r="G22" s="37">
        <f t="shared" si="5"/>
        <v>0</v>
      </c>
      <c r="H22" s="37">
        <f t="shared" si="5"/>
        <v>0</v>
      </c>
      <c r="I22" s="37">
        <f t="shared" si="5"/>
        <v>0</v>
      </c>
      <c r="J22" s="37">
        <f t="shared" si="5"/>
        <v>0</v>
      </c>
      <c r="K22" s="37">
        <f t="shared" si="5"/>
        <v>0</v>
      </c>
      <c r="L22" s="37">
        <f t="shared" si="5"/>
        <v>0</v>
      </c>
      <c r="M22" s="37">
        <f t="shared" si="5"/>
        <v>0</v>
      </c>
      <c r="N22" s="37">
        <f t="shared" si="5"/>
        <v>0</v>
      </c>
      <c r="O22" s="53"/>
      <c r="P22" s="37">
        <f>SUM(C22:N22)</f>
        <v>0</v>
      </c>
      <c r="Q22" s="17"/>
      <c r="R22" s="17"/>
    </row>
    <row r="23" spans="1:18" ht="15.75" thickTop="1" x14ac:dyDescent="0.25">
      <c r="A23" s="17"/>
      <c r="B23" s="5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3"/>
      <c r="P23" s="55">
        <f>SUM(C23:N23)</f>
        <v>0</v>
      </c>
      <c r="Q23" s="17"/>
      <c r="R23" s="17"/>
    </row>
    <row r="24" spans="1:18" x14ac:dyDescent="0.25">
      <c r="A24" s="17"/>
      <c r="B24" s="56" t="s">
        <v>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40"/>
      <c r="P24" s="42">
        <f>SUM(C24:N24)</f>
        <v>0</v>
      </c>
      <c r="Q24" s="17"/>
      <c r="R24" s="17"/>
    </row>
    <row r="25" spans="1:18" x14ac:dyDescent="0.25">
      <c r="A25" s="17"/>
      <c r="B25" s="56" t="s">
        <v>13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0"/>
      <c r="P25" s="55">
        <f>SUM(C25:N25)</f>
        <v>0</v>
      </c>
      <c r="Q25" s="17"/>
      <c r="R25" s="17"/>
    </row>
    <row r="26" spans="1:18" ht="6" customHeight="1" thickBot="1" x14ac:dyDescent="0.3">
      <c r="A26" s="17"/>
      <c r="B26" s="17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17"/>
      <c r="R26" s="17"/>
    </row>
    <row r="27" spans="1:18" ht="16.5" thickTop="1" thickBot="1" x14ac:dyDescent="0.3">
      <c r="A27" s="17"/>
      <c r="B27" s="48" t="s">
        <v>9</v>
      </c>
      <c r="C27" s="37">
        <f t="shared" ref="C27:N27" si="6">SUM(C28:C32)</f>
        <v>2477148</v>
      </c>
      <c r="D27" s="37">
        <f t="shared" si="6"/>
        <v>2477148</v>
      </c>
      <c r="E27" s="37">
        <f t="shared" si="6"/>
        <v>2477148</v>
      </c>
      <c r="F27" s="37">
        <f t="shared" si="6"/>
        <v>2477148</v>
      </c>
      <c r="G27" s="37">
        <f t="shared" si="6"/>
        <v>2477148</v>
      </c>
      <c r="H27" s="37">
        <f t="shared" si="6"/>
        <v>2477148</v>
      </c>
      <c r="I27" s="37">
        <f t="shared" si="6"/>
        <v>2477148</v>
      </c>
      <c r="J27" s="37">
        <f t="shared" si="6"/>
        <v>2477148</v>
      </c>
      <c r="K27" s="37">
        <f t="shared" si="6"/>
        <v>2477148</v>
      </c>
      <c r="L27" s="37">
        <f t="shared" si="6"/>
        <v>2477148</v>
      </c>
      <c r="M27" s="37">
        <f t="shared" si="6"/>
        <v>2477148</v>
      </c>
      <c r="N27" s="37">
        <f t="shared" si="6"/>
        <v>2477148</v>
      </c>
      <c r="O27" s="53"/>
      <c r="P27" s="37">
        <f>SUM(C27:N27)</f>
        <v>29725776</v>
      </c>
      <c r="Q27" s="17"/>
      <c r="R27" s="17"/>
    </row>
    <row r="28" spans="1:18" ht="15.75" thickTop="1" x14ac:dyDescent="0.25">
      <c r="A28" s="17"/>
      <c r="B28" s="54" t="s">
        <v>3</v>
      </c>
      <c r="C28" s="3">
        <v>100000</v>
      </c>
      <c r="D28" s="3">
        <v>100000</v>
      </c>
      <c r="E28" s="3">
        <v>100000</v>
      </c>
      <c r="F28" s="3">
        <v>100000</v>
      </c>
      <c r="G28" s="3">
        <v>100000</v>
      </c>
      <c r="H28" s="3">
        <v>100000</v>
      </c>
      <c r="I28" s="3">
        <v>100000</v>
      </c>
      <c r="J28" s="3">
        <v>100000</v>
      </c>
      <c r="K28" s="3">
        <v>100000</v>
      </c>
      <c r="L28" s="3">
        <v>100000</v>
      </c>
      <c r="M28" s="3">
        <v>100000</v>
      </c>
      <c r="N28" s="3">
        <v>100000</v>
      </c>
      <c r="O28" s="43"/>
      <c r="P28" s="55">
        <f t="shared" ref="P28:P46" si="7">SUM(C28:N28)</f>
        <v>1200000</v>
      </c>
      <c r="Q28" s="17"/>
      <c r="R28" s="17"/>
    </row>
    <row r="29" spans="1:18" x14ac:dyDescent="0.25">
      <c r="A29" s="17"/>
      <c r="B29" s="56" t="s">
        <v>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40"/>
      <c r="P29" s="42">
        <f t="shared" si="7"/>
        <v>0</v>
      </c>
      <c r="Q29" s="17"/>
      <c r="R29" s="17"/>
    </row>
    <row r="30" spans="1:18" x14ac:dyDescent="0.25">
      <c r="A30" s="17"/>
      <c r="B30" s="56" t="s">
        <v>12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40"/>
      <c r="P30" s="42">
        <f t="shared" si="7"/>
        <v>0</v>
      </c>
      <c r="Q30" s="17"/>
      <c r="R30" s="17"/>
    </row>
    <row r="31" spans="1:18" x14ac:dyDescent="0.25">
      <c r="A31" s="17"/>
      <c r="B31" s="56" t="s">
        <v>10</v>
      </c>
      <c r="C31" s="3">
        <v>2377148</v>
      </c>
      <c r="D31" s="3">
        <v>2377148</v>
      </c>
      <c r="E31" s="3">
        <v>2377148</v>
      </c>
      <c r="F31" s="3">
        <v>2377148</v>
      </c>
      <c r="G31" s="3">
        <v>2377148</v>
      </c>
      <c r="H31" s="3">
        <v>2377148</v>
      </c>
      <c r="I31" s="3">
        <v>2377148</v>
      </c>
      <c r="J31" s="3">
        <v>2377148</v>
      </c>
      <c r="K31" s="3">
        <v>2377148</v>
      </c>
      <c r="L31" s="3">
        <v>2377148</v>
      </c>
      <c r="M31" s="3">
        <v>2377148</v>
      </c>
      <c r="N31" s="3">
        <v>2377148</v>
      </c>
      <c r="O31" s="40"/>
      <c r="P31" s="55">
        <f t="shared" si="7"/>
        <v>28525776</v>
      </c>
      <c r="Q31" s="17"/>
      <c r="R31" s="17"/>
    </row>
    <row r="32" spans="1:18" x14ac:dyDescent="0.25">
      <c r="A32" s="17"/>
      <c r="B32" s="56" t="s">
        <v>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40"/>
      <c r="P32" s="42">
        <f t="shared" si="7"/>
        <v>0</v>
      </c>
      <c r="Q32" s="17"/>
      <c r="R32" s="17"/>
    </row>
    <row r="33" spans="1:18" ht="6" customHeight="1" thickBot="1" x14ac:dyDescent="0.3">
      <c r="A33" s="17"/>
      <c r="B33" s="17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17"/>
      <c r="R33" s="17"/>
    </row>
    <row r="34" spans="1:18" ht="16.5" thickTop="1" thickBot="1" x14ac:dyDescent="0.3">
      <c r="A34" s="17"/>
      <c r="B34" s="48" t="s">
        <v>99</v>
      </c>
      <c r="C34" s="37">
        <f>SUM(C35:C40)</f>
        <v>0</v>
      </c>
      <c r="D34" s="37">
        <f t="shared" ref="D34:N34" si="8">SUM(D35:D40)</f>
        <v>0</v>
      </c>
      <c r="E34" s="37">
        <f t="shared" si="8"/>
        <v>0</v>
      </c>
      <c r="F34" s="37">
        <f t="shared" si="8"/>
        <v>0</v>
      </c>
      <c r="G34" s="37">
        <f t="shared" si="8"/>
        <v>0</v>
      </c>
      <c r="H34" s="37">
        <f t="shared" si="8"/>
        <v>0</v>
      </c>
      <c r="I34" s="37">
        <f t="shared" si="8"/>
        <v>0</v>
      </c>
      <c r="J34" s="37">
        <f t="shared" si="8"/>
        <v>0</v>
      </c>
      <c r="K34" s="37">
        <f t="shared" si="8"/>
        <v>0</v>
      </c>
      <c r="L34" s="37">
        <f t="shared" si="8"/>
        <v>0</v>
      </c>
      <c r="M34" s="37">
        <f t="shared" si="8"/>
        <v>0</v>
      </c>
      <c r="N34" s="37">
        <f t="shared" si="8"/>
        <v>0</v>
      </c>
      <c r="O34" s="53"/>
      <c r="P34" s="37">
        <f t="shared" si="7"/>
        <v>0</v>
      </c>
      <c r="Q34" s="17"/>
      <c r="R34" s="17"/>
    </row>
    <row r="35" spans="1:18" ht="15.75" thickTop="1" x14ac:dyDescent="0.25">
      <c r="A35" s="17"/>
      <c r="B35" s="57" t="s">
        <v>18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41"/>
      <c r="P35" s="55">
        <f t="shared" ref="P35" si="9">SUM(C35:N35)</f>
        <v>0</v>
      </c>
      <c r="Q35" s="17"/>
      <c r="R35" s="17"/>
    </row>
    <row r="36" spans="1:18" x14ac:dyDescent="0.25">
      <c r="A36" s="17"/>
      <c r="B36" s="56" t="s">
        <v>11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41"/>
      <c r="P36" s="55">
        <f t="shared" ref="P36:P40" si="10">SUM(C36:N36)</f>
        <v>0</v>
      </c>
      <c r="Q36" s="17"/>
      <c r="R36" s="17"/>
    </row>
    <row r="37" spans="1:18" x14ac:dyDescent="0.25">
      <c r="A37" s="17"/>
      <c r="B37" s="68" t="s">
        <v>66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41"/>
      <c r="P37" s="55">
        <f t="shared" si="10"/>
        <v>0</v>
      </c>
      <c r="Q37" s="17"/>
      <c r="R37" s="17"/>
    </row>
    <row r="38" spans="1:18" x14ac:dyDescent="0.25">
      <c r="A38" s="17"/>
      <c r="B38" s="57" t="s">
        <v>109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41"/>
      <c r="P38" s="55">
        <f t="shared" ref="P38" si="11">SUM(C38:N38)</f>
        <v>0</v>
      </c>
      <c r="Q38" s="17"/>
      <c r="R38" s="17"/>
    </row>
    <row r="39" spans="1:18" x14ac:dyDescent="0.25">
      <c r="A39" s="17"/>
      <c r="B39" s="57" t="s">
        <v>110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41"/>
      <c r="P39" s="55">
        <f t="shared" ref="P39" si="12">SUM(C39:N39)</f>
        <v>0</v>
      </c>
      <c r="Q39" s="17"/>
      <c r="R39" s="17"/>
    </row>
    <row r="40" spans="1:18" x14ac:dyDescent="0.25">
      <c r="A40" s="17"/>
      <c r="B40" s="57" t="s">
        <v>100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41"/>
      <c r="P40" s="55">
        <f t="shared" si="10"/>
        <v>0</v>
      </c>
      <c r="Q40" s="17"/>
      <c r="R40" s="17"/>
    </row>
    <row r="41" spans="1:18" ht="6" customHeight="1" thickBot="1" x14ac:dyDescent="0.3">
      <c r="A41" s="17"/>
      <c r="B41" s="58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17"/>
      <c r="R41" s="17"/>
    </row>
    <row r="42" spans="1:18" ht="16.5" thickTop="1" thickBot="1" x14ac:dyDescent="0.3">
      <c r="A42" s="17"/>
      <c r="B42" s="48" t="s">
        <v>61</v>
      </c>
      <c r="C42" s="37">
        <f t="shared" ref="C42:N42" si="13">SUM(C43:C46)</f>
        <v>0</v>
      </c>
      <c r="D42" s="37">
        <f t="shared" si="13"/>
        <v>0</v>
      </c>
      <c r="E42" s="37">
        <f t="shared" si="13"/>
        <v>0</v>
      </c>
      <c r="F42" s="37">
        <f t="shared" si="13"/>
        <v>0</v>
      </c>
      <c r="G42" s="37">
        <f t="shared" si="13"/>
        <v>0</v>
      </c>
      <c r="H42" s="37">
        <f t="shared" si="13"/>
        <v>0</v>
      </c>
      <c r="I42" s="37">
        <f t="shared" si="13"/>
        <v>0</v>
      </c>
      <c r="J42" s="37">
        <f t="shared" si="13"/>
        <v>0</v>
      </c>
      <c r="K42" s="37">
        <f t="shared" si="13"/>
        <v>0</v>
      </c>
      <c r="L42" s="37">
        <f t="shared" si="13"/>
        <v>0</v>
      </c>
      <c r="M42" s="37">
        <f t="shared" si="13"/>
        <v>0</v>
      </c>
      <c r="N42" s="37">
        <f t="shared" si="13"/>
        <v>0</v>
      </c>
      <c r="O42" s="53"/>
      <c r="P42" s="37">
        <f t="shared" si="7"/>
        <v>0</v>
      </c>
      <c r="Q42" s="17"/>
      <c r="R42" s="17"/>
    </row>
    <row r="43" spans="1:18" ht="15.75" thickTop="1" x14ac:dyDescent="0.25">
      <c r="A43" s="17"/>
      <c r="B43" s="59" t="s">
        <v>65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60"/>
      <c r="P43" s="55">
        <f t="shared" si="7"/>
        <v>0</v>
      </c>
      <c r="Q43" s="17"/>
      <c r="R43" s="17"/>
    </row>
    <row r="44" spans="1:18" ht="30" x14ac:dyDescent="0.25">
      <c r="A44" s="17"/>
      <c r="B44" s="61" t="s">
        <v>62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60"/>
      <c r="P44" s="42">
        <f t="shared" si="7"/>
        <v>0</v>
      </c>
      <c r="Q44" s="17"/>
      <c r="R44" s="17"/>
    </row>
    <row r="45" spans="1:18" x14ac:dyDescent="0.25">
      <c r="A45" s="17"/>
      <c r="B45" s="56" t="s">
        <v>63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60"/>
      <c r="P45" s="42">
        <f t="shared" si="7"/>
        <v>0</v>
      </c>
      <c r="Q45" s="17"/>
      <c r="R45" s="17"/>
    </row>
    <row r="46" spans="1:18" x14ac:dyDescent="0.25">
      <c r="A46" s="17"/>
      <c r="B46" s="56" t="s">
        <v>64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62"/>
      <c r="P46" s="42">
        <f t="shared" si="7"/>
        <v>0</v>
      </c>
      <c r="Q46" s="17"/>
      <c r="R46" s="17"/>
    </row>
    <row r="47" spans="1:18" ht="6" customHeight="1" thickBot="1" x14ac:dyDescent="0.3">
      <c r="A47" s="17"/>
      <c r="B47" s="17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4"/>
      <c r="Q47" s="17"/>
      <c r="R47" s="17"/>
    </row>
    <row r="48" spans="1:18" ht="19.899999999999999" customHeight="1" thickTop="1" thickBot="1" x14ac:dyDescent="0.3">
      <c r="A48" s="17"/>
      <c r="B48" s="36" t="s">
        <v>14</v>
      </c>
      <c r="C48" s="37">
        <f>(C9-C12)</f>
        <v>0</v>
      </c>
      <c r="D48" s="37">
        <f>(C48+D9-D12)</f>
        <v>0</v>
      </c>
      <c r="E48" s="37">
        <f>(D48+E9-E12)</f>
        <v>0</v>
      </c>
      <c r="F48" s="37">
        <f>(E48+F9-F12)</f>
        <v>0</v>
      </c>
      <c r="G48" s="37">
        <f t="shared" ref="G48:N48" si="14">(F48+G9-G12)</f>
        <v>0</v>
      </c>
      <c r="H48" s="37">
        <f t="shared" si="14"/>
        <v>0</v>
      </c>
      <c r="I48" s="37">
        <f t="shared" si="14"/>
        <v>0</v>
      </c>
      <c r="J48" s="37">
        <f t="shared" si="14"/>
        <v>0</v>
      </c>
      <c r="K48" s="37">
        <f t="shared" si="14"/>
        <v>0</v>
      </c>
      <c r="L48" s="37">
        <f t="shared" si="14"/>
        <v>0</v>
      </c>
      <c r="M48" s="37">
        <f t="shared" si="14"/>
        <v>0</v>
      </c>
      <c r="N48" s="37">
        <f t="shared" si="14"/>
        <v>0</v>
      </c>
      <c r="O48" s="45"/>
      <c r="P48" s="37">
        <f>(P9-P12)</f>
        <v>0</v>
      </c>
      <c r="Q48" s="17"/>
      <c r="R48" s="17"/>
    </row>
    <row r="49" spans="1:18" ht="6" customHeight="1" thickTop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P50" s="2"/>
    </row>
  </sheetData>
  <sheetProtection algorithmName="SHA-512" hashValue="6FfZhXwCtLzDzeWYnY7A7JHsfzVh5NCHwZg9cs478YIAZlITXhhhGWhAo7FOoMHLSjm/VPRPqW9/XcC1HL52MA==" saltValue="6soVf7w5FpYX1tPOqBdxPg==" spinCount="100000" sheet="1" objects="1" scenarios="1"/>
  <mergeCells count="5">
    <mergeCell ref="C4:G4"/>
    <mergeCell ref="C3:G3"/>
    <mergeCell ref="I3:L3"/>
    <mergeCell ref="I4:J4"/>
    <mergeCell ref="N4:P4"/>
  </mergeCells>
  <conditionalFormatting sqref="C48:N48">
    <cfRule type="cellIs" dxfId="5" priority="2" operator="lessThan">
      <formula>0</formula>
    </cfRule>
  </conditionalFormatting>
  <conditionalFormatting sqref="P48">
    <cfRule type="cellIs" dxfId="4" priority="1" operator="less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57" fitToHeight="0" orientation="landscape" r:id="rId1"/>
  <ignoredErrors>
    <ignoredError sqref="C10:N1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 '!$B$2:$B$17</xm:f>
          </x14:formula1>
          <xm:sqref>N4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showGridLines="0" topLeftCell="C4" zoomScaleNormal="100" workbookViewId="0">
      <selection activeCell="I32" sqref="I32"/>
    </sheetView>
  </sheetViews>
  <sheetFormatPr baseColWidth="10" defaultColWidth="11.5703125" defaultRowHeight="15" x14ac:dyDescent="0.25"/>
  <cols>
    <col min="1" max="1" width="1.140625" style="1" customWidth="1"/>
    <col min="2" max="2" width="43.5703125" style="1" bestFit="1" customWidth="1"/>
    <col min="3" max="14" width="14.42578125" style="1" customWidth="1"/>
    <col min="15" max="15" width="1.140625" style="1" customWidth="1"/>
    <col min="16" max="16" width="14.42578125" style="1" customWidth="1"/>
    <col min="17" max="18" width="1.140625" style="1" customWidth="1"/>
    <col min="19" max="16384" width="11.5703125" style="1"/>
  </cols>
  <sheetData>
    <row r="1" spans="1:18" ht="6" customHeight="1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7.15" customHeight="1" x14ac:dyDescent="0.25">
      <c r="A2" s="17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17"/>
    </row>
    <row r="3" spans="1:18" ht="23.45" customHeight="1" x14ac:dyDescent="0.25">
      <c r="A3" s="17"/>
      <c r="B3" s="21"/>
      <c r="C3" s="113" t="s">
        <v>73</v>
      </c>
      <c r="D3" s="113"/>
      <c r="E3" s="113"/>
      <c r="F3" s="113"/>
      <c r="G3" s="113"/>
      <c r="H3" s="63" t="s">
        <v>91</v>
      </c>
      <c r="I3" s="114" t="str">
        <f>'02. Flujo Primer Año'!I3:L3</f>
        <v>SAN ALBERTO HURTADO</v>
      </c>
      <c r="J3" s="114"/>
      <c r="K3" s="114"/>
      <c r="L3" s="114"/>
      <c r="M3" s="22"/>
      <c r="N3" s="22"/>
      <c r="O3" s="22"/>
      <c r="P3" s="22"/>
      <c r="Q3" s="23"/>
      <c r="R3" s="17"/>
    </row>
    <row r="4" spans="1:18" ht="23.45" customHeight="1" x14ac:dyDescent="0.25">
      <c r="A4" s="17"/>
      <c r="B4" s="21"/>
      <c r="C4" s="115" t="s">
        <v>113</v>
      </c>
      <c r="D4" s="115"/>
      <c r="E4" s="115"/>
      <c r="F4" s="115"/>
      <c r="G4" s="115"/>
      <c r="H4" s="63" t="s">
        <v>92</v>
      </c>
      <c r="I4" s="116" t="str">
        <f>'02. Flujo Primer Año'!I4:J4</f>
        <v>65.123.690-8</v>
      </c>
      <c r="J4" s="116"/>
      <c r="K4" s="22"/>
      <c r="L4" s="22"/>
      <c r="M4" s="63" t="s">
        <v>93</v>
      </c>
      <c r="N4" s="116" t="str">
        <f>'02. Flujo Primer Año'!N4:P4</f>
        <v>VII. Maule</v>
      </c>
      <c r="O4" s="116"/>
      <c r="P4" s="116"/>
      <c r="Q4" s="23"/>
      <c r="R4" s="17"/>
    </row>
    <row r="5" spans="1:18" ht="7.15" customHeight="1" thickBot="1" x14ac:dyDescent="0.3">
      <c r="A5" s="17"/>
      <c r="B5" s="24"/>
      <c r="C5" s="25"/>
      <c r="D5" s="26"/>
      <c r="E5" s="26"/>
      <c r="F5" s="26"/>
      <c r="G5" s="27"/>
      <c r="H5" s="26"/>
      <c r="I5" s="26"/>
      <c r="J5" s="26"/>
      <c r="K5" s="27"/>
      <c r="L5" s="27"/>
      <c r="M5" s="26"/>
      <c r="N5" s="26"/>
      <c r="O5" s="26"/>
      <c r="P5" s="26"/>
      <c r="Q5" s="28"/>
      <c r="R5" s="17"/>
    </row>
    <row r="6" spans="1:18" ht="3.6" customHeight="1" thickBot="1" x14ac:dyDescent="0.3">
      <c r="A6" s="17"/>
      <c r="B6" s="1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17"/>
      <c r="R6" s="17"/>
    </row>
    <row r="7" spans="1:18" ht="16.149999999999999" customHeight="1" thickBot="1" x14ac:dyDescent="0.3">
      <c r="A7" s="17"/>
      <c r="B7" s="30" t="s">
        <v>114</v>
      </c>
      <c r="C7" s="31" t="s">
        <v>37</v>
      </c>
      <c r="D7" s="31" t="s">
        <v>38</v>
      </c>
      <c r="E7" s="31" t="s">
        <v>39</v>
      </c>
      <c r="F7" s="31" t="s">
        <v>40</v>
      </c>
      <c r="G7" s="31" t="s">
        <v>41</v>
      </c>
      <c r="H7" s="31" t="s">
        <v>42</v>
      </c>
      <c r="I7" s="31" t="s">
        <v>43</v>
      </c>
      <c r="J7" s="31" t="s">
        <v>44</v>
      </c>
      <c r="K7" s="31" t="s">
        <v>101</v>
      </c>
      <c r="L7" s="31" t="s">
        <v>102</v>
      </c>
      <c r="M7" s="31" t="s">
        <v>103</v>
      </c>
      <c r="N7" s="31" t="s">
        <v>104</v>
      </c>
      <c r="O7" s="32"/>
      <c r="P7" s="33" t="s">
        <v>105</v>
      </c>
      <c r="Q7" s="17"/>
      <c r="R7" s="17"/>
    </row>
    <row r="8" spans="1:18" ht="6" customHeight="1" thickBot="1" x14ac:dyDescent="0.3">
      <c r="A8" s="17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7"/>
      <c r="P8" s="35"/>
      <c r="Q8" s="17"/>
      <c r="R8" s="17"/>
    </row>
    <row r="9" spans="1:18" ht="19.899999999999999" customHeight="1" thickTop="1" thickBot="1" x14ac:dyDescent="0.3">
      <c r="A9" s="17"/>
      <c r="B9" s="36" t="s">
        <v>0</v>
      </c>
      <c r="C9" s="37">
        <f>(C10)</f>
        <v>4362148</v>
      </c>
      <c r="D9" s="37">
        <f t="shared" ref="D9:N9" si="0">(D10)</f>
        <v>4362148</v>
      </c>
      <c r="E9" s="37">
        <f t="shared" si="0"/>
        <v>4362148</v>
      </c>
      <c r="F9" s="37">
        <f t="shared" si="0"/>
        <v>4362148</v>
      </c>
      <c r="G9" s="37">
        <f t="shared" si="0"/>
        <v>4362148</v>
      </c>
      <c r="H9" s="37">
        <f t="shared" si="0"/>
        <v>4362148</v>
      </c>
      <c r="I9" s="37">
        <f t="shared" si="0"/>
        <v>4362148</v>
      </c>
      <c r="J9" s="37">
        <f t="shared" si="0"/>
        <v>4362148</v>
      </c>
      <c r="K9" s="37">
        <f t="shared" si="0"/>
        <v>4362148</v>
      </c>
      <c r="L9" s="37">
        <f t="shared" si="0"/>
        <v>4362148</v>
      </c>
      <c r="M9" s="37">
        <f t="shared" si="0"/>
        <v>4362148</v>
      </c>
      <c r="N9" s="37">
        <f t="shared" si="0"/>
        <v>4362148</v>
      </c>
      <c r="O9" s="38"/>
      <c r="P9" s="37">
        <f>SUM(C9:N9)+'02. Flujo Primer Año'!P9</f>
        <v>104691552</v>
      </c>
      <c r="Q9" s="17"/>
      <c r="R9" s="17"/>
    </row>
    <row r="10" spans="1:18" ht="15.75" thickTop="1" x14ac:dyDescent="0.25">
      <c r="A10" s="17"/>
      <c r="B10" s="39" t="s">
        <v>60</v>
      </c>
      <c r="C10" s="40">
        <f>('01. PLAZAS POSTULADAS'!$E$12)</f>
        <v>4362148</v>
      </c>
      <c r="D10" s="40">
        <f>('01. PLAZAS POSTULADAS'!$E$12)</f>
        <v>4362148</v>
      </c>
      <c r="E10" s="40">
        <f>('01. PLAZAS POSTULADAS'!$E$12)</f>
        <v>4362148</v>
      </c>
      <c r="F10" s="40">
        <f>('01. PLAZAS POSTULADAS'!$E$12)</f>
        <v>4362148</v>
      </c>
      <c r="G10" s="40">
        <f>('01. PLAZAS POSTULADAS'!$E$12)</f>
        <v>4362148</v>
      </c>
      <c r="H10" s="40">
        <f>('01. PLAZAS POSTULADAS'!$E$12)</f>
        <v>4362148</v>
      </c>
      <c r="I10" s="40">
        <f>('01. PLAZAS POSTULADAS'!$E$12)</f>
        <v>4362148</v>
      </c>
      <c r="J10" s="40">
        <f>('01. PLAZAS POSTULADAS'!$E$12)</f>
        <v>4362148</v>
      </c>
      <c r="K10" s="40">
        <f>('01. PLAZAS POSTULADAS'!$E$12)</f>
        <v>4362148</v>
      </c>
      <c r="L10" s="40">
        <f>('01. PLAZAS POSTULADAS'!$E$12)</f>
        <v>4362148</v>
      </c>
      <c r="M10" s="40">
        <f>('01. PLAZAS POSTULADAS'!$E$12)</f>
        <v>4362148</v>
      </c>
      <c r="N10" s="40">
        <f>('01. PLAZAS POSTULADAS'!$E$12)</f>
        <v>4362148</v>
      </c>
      <c r="O10" s="41"/>
      <c r="P10" s="42">
        <f>SUM(C10:N10)+'02. Flujo Primer Año'!P10</f>
        <v>104691552</v>
      </c>
      <c r="Q10" s="17"/>
      <c r="R10" s="17"/>
    </row>
    <row r="11" spans="1:18" ht="6" customHeight="1" thickBot="1" x14ac:dyDescent="0.3">
      <c r="A11" s="17"/>
      <c r="B11" s="17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17"/>
      <c r="R11" s="17"/>
    </row>
    <row r="12" spans="1:18" ht="19.899999999999999" customHeight="1" thickTop="1" thickBot="1" x14ac:dyDescent="0.3">
      <c r="A12" s="17"/>
      <c r="B12" s="36" t="s">
        <v>5</v>
      </c>
      <c r="C12" s="37">
        <f>(C14+C22+C27+C34+C42)</f>
        <v>4362148</v>
      </c>
      <c r="D12" s="37">
        <f t="shared" ref="D12:N12" si="1">(D14+D22+D27+D34+D42)</f>
        <v>4362148</v>
      </c>
      <c r="E12" s="37">
        <f t="shared" si="1"/>
        <v>4362148</v>
      </c>
      <c r="F12" s="37">
        <f t="shared" si="1"/>
        <v>4362148</v>
      </c>
      <c r="G12" s="37">
        <f t="shared" si="1"/>
        <v>4362148</v>
      </c>
      <c r="H12" s="37">
        <f t="shared" si="1"/>
        <v>4362148</v>
      </c>
      <c r="I12" s="37">
        <f t="shared" si="1"/>
        <v>4362148</v>
      </c>
      <c r="J12" s="37">
        <f t="shared" si="1"/>
        <v>4362148</v>
      </c>
      <c r="K12" s="37">
        <f t="shared" si="1"/>
        <v>4362148</v>
      </c>
      <c r="L12" s="37">
        <f t="shared" si="1"/>
        <v>4362148</v>
      </c>
      <c r="M12" s="37">
        <f t="shared" si="1"/>
        <v>4362148</v>
      </c>
      <c r="N12" s="37">
        <f t="shared" si="1"/>
        <v>4362148</v>
      </c>
      <c r="O12" s="45"/>
      <c r="P12" s="37">
        <f>SUM(C12:N12)+'02. Flujo Primer Año'!P12</f>
        <v>104691552</v>
      </c>
      <c r="Q12" s="17"/>
      <c r="R12" s="17"/>
    </row>
    <row r="13" spans="1:18" ht="6" customHeight="1" thickTop="1" thickBot="1" x14ac:dyDescent="0.3">
      <c r="A13" s="17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3"/>
      <c r="P13" s="44"/>
      <c r="Q13" s="17"/>
      <c r="R13" s="17"/>
    </row>
    <row r="14" spans="1:18" ht="16.5" thickTop="1" thickBot="1" x14ac:dyDescent="0.3">
      <c r="A14" s="17"/>
      <c r="B14" s="48" t="s">
        <v>6</v>
      </c>
      <c r="C14" s="37">
        <f t="shared" ref="C14:N14" si="2">SUM(C15:C20)</f>
        <v>1885000</v>
      </c>
      <c r="D14" s="37">
        <f t="shared" si="2"/>
        <v>1885000</v>
      </c>
      <c r="E14" s="37">
        <f t="shared" si="2"/>
        <v>1885000</v>
      </c>
      <c r="F14" s="37">
        <f t="shared" si="2"/>
        <v>1885000</v>
      </c>
      <c r="G14" s="37">
        <f t="shared" si="2"/>
        <v>1885000</v>
      </c>
      <c r="H14" s="37">
        <f t="shared" si="2"/>
        <v>1885000</v>
      </c>
      <c r="I14" s="37">
        <f t="shared" si="2"/>
        <v>1885000</v>
      </c>
      <c r="J14" s="37">
        <f t="shared" si="2"/>
        <v>1885000</v>
      </c>
      <c r="K14" s="37">
        <f t="shared" si="2"/>
        <v>1885000</v>
      </c>
      <c r="L14" s="37">
        <f t="shared" si="2"/>
        <v>1885000</v>
      </c>
      <c r="M14" s="37">
        <f t="shared" si="2"/>
        <v>1885000</v>
      </c>
      <c r="N14" s="37">
        <f t="shared" si="2"/>
        <v>1885000</v>
      </c>
      <c r="O14" s="49"/>
      <c r="P14" s="37">
        <f>SUM(C14:N14)+'02. Flujo Primer Año'!P14</f>
        <v>45240000</v>
      </c>
      <c r="Q14" s="17"/>
      <c r="R14" s="17"/>
    </row>
    <row r="15" spans="1:18" ht="15.75" thickTop="1" x14ac:dyDescent="0.25">
      <c r="A15" s="17"/>
      <c r="B15" s="39" t="s">
        <v>20</v>
      </c>
      <c r="C15" s="3">
        <v>1885000</v>
      </c>
      <c r="D15" s="3">
        <v>1885000</v>
      </c>
      <c r="E15" s="3">
        <v>1885000</v>
      </c>
      <c r="F15" s="3">
        <v>1885000</v>
      </c>
      <c r="G15" s="3">
        <v>1885000</v>
      </c>
      <c r="H15" s="3">
        <v>1885000</v>
      </c>
      <c r="I15" s="3">
        <v>1885000</v>
      </c>
      <c r="J15" s="3">
        <v>1885000</v>
      </c>
      <c r="K15" s="3">
        <v>1885000</v>
      </c>
      <c r="L15" s="3">
        <v>1885000</v>
      </c>
      <c r="M15" s="3">
        <v>1885000</v>
      </c>
      <c r="N15" s="3">
        <v>1885000</v>
      </c>
      <c r="O15" s="50">
        <v>0</v>
      </c>
      <c r="P15" s="42">
        <f>SUM(C15:O15)+'02. Flujo Primer Año'!P15</f>
        <v>45240000</v>
      </c>
      <c r="Q15" s="17"/>
      <c r="R15" s="17"/>
    </row>
    <row r="16" spans="1:18" x14ac:dyDescent="0.25">
      <c r="A16" s="17"/>
      <c r="B16" s="39" t="s">
        <v>19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51"/>
      <c r="P16" s="42">
        <f>SUM(C16:O16)+'02. Flujo Primer Año'!P16</f>
        <v>0</v>
      </c>
      <c r="Q16" s="17"/>
      <c r="R16" s="17"/>
    </row>
    <row r="17" spans="1:18" x14ac:dyDescent="0.25">
      <c r="A17" s="17"/>
      <c r="B17" s="39" t="s">
        <v>21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51"/>
      <c r="P17" s="42">
        <f>SUM(C17:O17)+'02. Flujo Primer Año'!P17</f>
        <v>0</v>
      </c>
      <c r="Q17" s="17"/>
      <c r="R17" s="17"/>
    </row>
    <row r="18" spans="1:18" x14ac:dyDescent="0.25">
      <c r="A18" s="17"/>
      <c r="B18" s="39" t="s">
        <v>97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51"/>
      <c r="P18" s="42">
        <f>SUM(C18:O18)+'02. Flujo Primer Año'!P18</f>
        <v>0</v>
      </c>
      <c r="Q18" s="17"/>
      <c r="R18" s="17"/>
    </row>
    <row r="19" spans="1:18" x14ac:dyDescent="0.25">
      <c r="A19" s="17"/>
      <c r="B19" s="39" t="s">
        <v>98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1"/>
      <c r="P19" s="42">
        <f>SUM(C19:O19)+'02. Flujo Primer Año'!P19</f>
        <v>0</v>
      </c>
      <c r="Q19" s="17"/>
      <c r="R19" s="17"/>
    </row>
    <row r="20" spans="1:18" x14ac:dyDescent="0.25">
      <c r="A20" s="17"/>
      <c r="B20" s="39" t="s">
        <v>94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51"/>
      <c r="P20" s="42">
        <f>SUM(C20:O20)+'02. Flujo Primer Año'!P20</f>
        <v>0</v>
      </c>
      <c r="Q20" s="17"/>
      <c r="R20" s="17"/>
    </row>
    <row r="21" spans="1:18" ht="6" customHeight="1" thickBot="1" x14ac:dyDescent="0.3">
      <c r="A21" s="17"/>
      <c r="B21" s="17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52"/>
      <c r="P21" s="44"/>
      <c r="Q21" s="17"/>
      <c r="R21" s="17"/>
    </row>
    <row r="22" spans="1:18" ht="16.5" thickTop="1" thickBot="1" x14ac:dyDescent="0.3">
      <c r="A22" s="17"/>
      <c r="B22" s="48" t="s">
        <v>7</v>
      </c>
      <c r="C22" s="37">
        <f t="shared" ref="C22:N22" si="3">SUM(C23:C25)</f>
        <v>0</v>
      </c>
      <c r="D22" s="37">
        <f t="shared" si="3"/>
        <v>0</v>
      </c>
      <c r="E22" s="37">
        <f t="shared" si="3"/>
        <v>0</v>
      </c>
      <c r="F22" s="37">
        <f t="shared" si="3"/>
        <v>0</v>
      </c>
      <c r="G22" s="37">
        <f t="shared" si="3"/>
        <v>0</v>
      </c>
      <c r="H22" s="37">
        <f t="shared" si="3"/>
        <v>0</v>
      </c>
      <c r="I22" s="37">
        <f t="shared" si="3"/>
        <v>0</v>
      </c>
      <c r="J22" s="37">
        <f t="shared" si="3"/>
        <v>0</v>
      </c>
      <c r="K22" s="37">
        <f t="shared" si="3"/>
        <v>0</v>
      </c>
      <c r="L22" s="37">
        <f t="shared" si="3"/>
        <v>0</v>
      </c>
      <c r="M22" s="37">
        <f t="shared" si="3"/>
        <v>0</v>
      </c>
      <c r="N22" s="37">
        <f t="shared" si="3"/>
        <v>0</v>
      </c>
      <c r="O22" s="53"/>
      <c r="P22" s="37">
        <f>SUM(C22:N22)+'02. Flujo Primer Año'!P22</f>
        <v>0</v>
      </c>
      <c r="Q22" s="17"/>
      <c r="R22" s="17"/>
    </row>
    <row r="23" spans="1:18" ht="15.75" thickTop="1" x14ac:dyDescent="0.25">
      <c r="A23" s="17"/>
      <c r="B23" s="5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43"/>
      <c r="P23" s="42">
        <f>SUM(C23:O23)+'02. Flujo Primer Año'!P23</f>
        <v>0</v>
      </c>
      <c r="Q23" s="17"/>
      <c r="R23" s="17"/>
    </row>
    <row r="24" spans="1:18" x14ac:dyDescent="0.25">
      <c r="A24" s="17"/>
      <c r="B24" s="56" t="s">
        <v>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40"/>
      <c r="P24" s="42">
        <f>SUM(C24:O24)+'02. Flujo Primer Año'!P24</f>
        <v>0</v>
      </c>
      <c r="Q24" s="17"/>
      <c r="R24" s="17"/>
    </row>
    <row r="25" spans="1:18" x14ac:dyDescent="0.25">
      <c r="A25" s="17"/>
      <c r="B25" s="56" t="s">
        <v>13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40"/>
      <c r="P25" s="42">
        <f>SUM(C25:O25)+'02. Flujo Primer Año'!P25</f>
        <v>0</v>
      </c>
      <c r="Q25" s="17"/>
      <c r="R25" s="17"/>
    </row>
    <row r="26" spans="1:18" ht="6" customHeight="1" thickBot="1" x14ac:dyDescent="0.3">
      <c r="A26" s="17"/>
      <c r="B26" s="17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17"/>
      <c r="R26" s="17"/>
    </row>
    <row r="27" spans="1:18" ht="16.5" thickTop="1" thickBot="1" x14ac:dyDescent="0.3">
      <c r="A27" s="17"/>
      <c r="B27" s="48" t="s">
        <v>9</v>
      </c>
      <c r="C27" s="37">
        <f t="shared" ref="C27:N27" si="4">SUM(C28:C32)</f>
        <v>2477148</v>
      </c>
      <c r="D27" s="37">
        <f t="shared" si="4"/>
        <v>2477148</v>
      </c>
      <c r="E27" s="37">
        <f t="shared" si="4"/>
        <v>2477148</v>
      </c>
      <c r="F27" s="37">
        <f t="shared" si="4"/>
        <v>2477148</v>
      </c>
      <c r="G27" s="37">
        <f t="shared" si="4"/>
        <v>2477148</v>
      </c>
      <c r="H27" s="37">
        <f t="shared" si="4"/>
        <v>2477148</v>
      </c>
      <c r="I27" s="37">
        <f t="shared" si="4"/>
        <v>2477148</v>
      </c>
      <c r="J27" s="37">
        <f t="shared" si="4"/>
        <v>2477148</v>
      </c>
      <c r="K27" s="37">
        <f t="shared" si="4"/>
        <v>2477148</v>
      </c>
      <c r="L27" s="37">
        <f t="shared" si="4"/>
        <v>2477148</v>
      </c>
      <c r="M27" s="37">
        <f t="shared" si="4"/>
        <v>2477148</v>
      </c>
      <c r="N27" s="37">
        <f t="shared" si="4"/>
        <v>2477148</v>
      </c>
      <c r="O27" s="53"/>
      <c r="P27" s="37">
        <f>SUM(C27:N27)+'02. Flujo Primer Año'!P27</f>
        <v>59451552</v>
      </c>
      <c r="Q27" s="17"/>
      <c r="R27" s="17"/>
    </row>
    <row r="28" spans="1:18" ht="15.75" thickTop="1" x14ac:dyDescent="0.25">
      <c r="A28" s="17"/>
      <c r="B28" s="54" t="s">
        <v>3</v>
      </c>
      <c r="C28" s="3">
        <v>100000</v>
      </c>
      <c r="D28" s="3">
        <v>100000</v>
      </c>
      <c r="E28" s="3">
        <v>100000</v>
      </c>
      <c r="F28" s="3">
        <v>100000</v>
      </c>
      <c r="G28" s="3">
        <v>100000</v>
      </c>
      <c r="H28" s="3">
        <v>100000</v>
      </c>
      <c r="I28" s="3">
        <v>100000</v>
      </c>
      <c r="J28" s="3">
        <v>100000</v>
      </c>
      <c r="K28" s="3">
        <v>100000</v>
      </c>
      <c r="L28" s="3">
        <v>100000</v>
      </c>
      <c r="M28" s="3">
        <v>100000</v>
      </c>
      <c r="N28" s="3">
        <v>100000</v>
      </c>
      <c r="O28" s="43"/>
      <c r="P28" s="42">
        <f>SUM(C28:O28)+'02. Flujo Primer Año'!P28</f>
        <v>2400000</v>
      </c>
      <c r="Q28" s="17"/>
      <c r="R28" s="17"/>
    </row>
    <row r="29" spans="1:18" x14ac:dyDescent="0.25">
      <c r="A29" s="17"/>
      <c r="B29" s="56" t="s">
        <v>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40"/>
      <c r="P29" s="42">
        <f>SUM(C29:O29)+'02. Flujo Primer Año'!P29</f>
        <v>0</v>
      </c>
      <c r="Q29" s="17"/>
      <c r="R29" s="17"/>
    </row>
    <row r="30" spans="1:18" x14ac:dyDescent="0.25">
      <c r="A30" s="17"/>
      <c r="B30" s="56" t="s">
        <v>12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40"/>
      <c r="P30" s="42">
        <f>SUM(C30:O30)+'02. Flujo Primer Año'!P30</f>
        <v>0</v>
      </c>
      <c r="Q30" s="17"/>
      <c r="R30" s="17"/>
    </row>
    <row r="31" spans="1:18" x14ac:dyDescent="0.25">
      <c r="A31" s="17"/>
      <c r="B31" s="56" t="s">
        <v>10</v>
      </c>
      <c r="C31" s="3">
        <v>2377148</v>
      </c>
      <c r="D31" s="3">
        <v>2377148</v>
      </c>
      <c r="E31" s="3">
        <v>2377148</v>
      </c>
      <c r="F31" s="3">
        <v>2377148</v>
      </c>
      <c r="G31" s="3">
        <v>2377148</v>
      </c>
      <c r="H31" s="3">
        <v>2377148</v>
      </c>
      <c r="I31" s="3">
        <v>2377148</v>
      </c>
      <c r="J31" s="3">
        <v>2377148</v>
      </c>
      <c r="K31" s="3">
        <v>2377148</v>
      </c>
      <c r="L31" s="3">
        <v>2377148</v>
      </c>
      <c r="M31" s="3">
        <v>2377148</v>
      </c>
      <c r="N31" s="3">
        <v>2377148</v>
      </c>
      <c r="O31" s="40"/>
      <c r="P31" s="42">
        <f>SUM(C31:O31)+'02. Flujo Primer Año'!P31</f>
        <v>57051552</v>
      </c>
      <c r="Q31" s="17"/>
      <c r="R31" s="17"/>
    </row>
    <row r="32" spans="1:18" x14ac:dyDescent="0.25">
      <c r="A32" s="17"/>
      <c r="B32" s="56" t="s">
        <v>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40"/>
      <c r="P32" s="42">
        <f>SUM(C32:O32)+'02. Flujo Primer Año'!P32</f>
        <v>0</v>
      </c>
      <c r="Q32" s="17"/>
      <c r="R32" s="17"/>
    </row>
    <row r="33" spans="1:18" ht="6" customHeight="1" thickBot="1" x14ac:dyDescent="0.3">
      <c r="A33" s="17"/>
      <c r="B33" s="17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17"/>
      <c r="R33" s="17"/>
    </row>
    <row r="34" spans="1:18" ht="16.5" thickTop="1" thickBot="1" x14ac:dyDescent="0.3">
      <c r="A34" s="17"/>
      <c r="B34" s="48" t="s">
        <v>99</v>
      </c>
      <c r="C34" s="37">
        <f>SUM(C35:C40)</f>
        <v>0</v>
      </c>
      <c r="D34" s="37">
        <f t="shared" ref="D34:N34" si="5">SUM(D35:D40)</f>
        <v>0</v>
      </c>
      <c r="E34" s="37">
        <f t="shared" si="5"/>
        <v>0</v>
      </c>
      <c r="F34" s="37">
        <f t="shared" si="5"/>
        <v>0</v>
      </c>
      <c r="G34" s="37">
        <f t="shared" si="5"/>
        <v>0</v>
      </c>
      <c r="H34" s="37">
        <f t="shared" si="5"/>
        <v>0</v>
      </c>
      <c r="I34" s="37">
        <f t="shared" si="5"/>
        <v>0</v>
      </c>
      <c r="J34" s="37">
        <f t="shared" si="5"/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53"/>
      <c r="P34" s="37">
        <f>SUM(C34:N34)+'02. Flujo Primer Año'!P34</f>
        <v>0</v>
      </c>
      <c r="Q34" s="17"/>
      <c r="R34" s="17"/>
    </row>
    <row r="35" spans="1:18" ht="15.75" thickTop="1" x14ac:dyDescent="0.25">
      <c r="A35" s="17"/>
      <c r="B35" s="57" t="s">
        <v>18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41"/>
      <c r="P35" s="42">
        <f>SUM(C35:O35)+'02. Flujo Primer Año'!P35</f>
        <v>0</v>
      </c>
      <c r="Q35" s="17"/>
      <c r="R35" s="17"/>
    </row>
    <row r="36" spans="1:18" x14ac:dyDescent="0.25">
      <c r="A36" s="17"/>
      <c r="B36" s="56" t="s">
        <v>11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41"/>
      <c r="P36" s="42">
        <f>SUM(C36:O36)+'02. Flujo Primer Año'!P36</f>
        <v>0</v>
      </c>
      <c r="Q36" s="17"/>
      <c r="R36" s="17"/>
    </row>
    <row r="37" spans="1:18" x14ac:dyDescent="0.25">
      <c r="A37" s="17"/>
      <c r="B37" s="68" t="s">
        <v>66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41"/>
      <c r="P37" s="42">
        <f>SUM(C37:O37)+'02. Flujo Primer Año'!P37</f>
        <v>0</v>
      </c>
      <c r="Q37" s="17"/>
      <c r="R37" s="17"/>
    </row>
    <row r="38" spans="1:18" x14ac:dyDescent="0.25">
      <c r="A38" s="17"/>
      <c r="B38" s="57" t="s">
        <v>109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41"/>
      <c r="P38" s="42">
        <f>SUM(C38:O38)+'02. Flujo Primer Año'!P38</f>
        <v>0</v>
      </c>
      <c r="Q38" s="17"/>
      <c r="R38" s="17"/>
    </row>
    <row r="39" spans="1:18" x14ac:dyDescent="0.25">
      <c r="A39" s="17"/>
      <c r="B39" s="57" t="s">
        <v>110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41"/>
      <c r="P39" s="42">
        <f>SUM(C39:O39)+'02. Flujo Primer Año'!P39</f>
        <v>0</v>
      </c>
      <c r="Q39" s="17"/>
      <c r="R39" s="17"/>
    </row>
    <row r="40" spans="1:18" x14ac:dyDescent="0.25">
      <c r="A40" s="17"/>
      <c r="B40" s="57" t="s">
        <v>100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41"/>
      <c r="P40" s="42">
        <f>SUM(C40:O40)+'02. Flujo Primer Año'!P40</f>
        <v>0</v>
      </c>
      <c r="Q40" s="17"/>
      <c r="R40" s="17"/>
    </row>
    <row r="41" spans="1:18" ht="6" customHeight="1" thickBot="1" x14ac:dyDescent="0.3">
      <c r="A41" s="17"/>
      <c r="B41" s="58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17"/>
      <c r="R41" s="17"/>
    </row>
    <row r="42" spans="1:18" ht="16.5" thickTop="1" thickBot="1" x14ac:dyDescent="0.3">
      <c r="A42" s="17"/>
      <c r="B42" s="48" t="s">
        <v>61</v>
      </c>
      <c r="C42" s="37">
        <f t="shared" ref="C42:N42" si="6">SUM(C43:C46)</f>
        <v>0</v>
      </c>
      <c r="D42" s="37">
        <f t="shared" si="6"/>
        <v>0</v>
      </c>
      <c r="E42" s="37">
        <f t="shared" si="6"/>
        <v>0</v>
      </c>
      <c r="F42" s="37">
        <f t="shared" si="6"/>
        <v>0</v>
      </c>
      <c r="G42" s="37">
        <f t="shared" si="6"/>
        <v>0</v>
      </c>
      <c r="H42" s="37">
        <f t="shared" si="6"/>
        <v>0</v>
      </c>
      <c r="I42" s="37">
        <f t="shared" si="6"/>
        <v>0</v>
      </c>
      <c r="J42" s="37">
        <f t="shared" si="6"/>
        <v>0</v>
      </c>
      <c r="K42" s="37">
        <f t="shared" si="6"/>
        <v>0</v>
      </c>
      <c r="L42" s="37">
        <f t="shared" si="6"/>
        <v>0</v>
      </c>
      <c r="M42" s="37">
        <f t="shared" si="6"/>
        <v>0</v>
      </c>
      <c r="N42" s="37">
        <f t="shared" si="6"/>
        <v>0</v>
      </c>
      <c r="O42" s="53"/>
      <c r="P42" s="37">
        <f>SUM(C42:N42)+'02. Flujo Primer Año'!P42</f>
        <v>0</v>
      </c>
      <c r="Q42" s="17"/>
      <c r="R42" s="17"/>
    </row>
    <row r="43" spans="1:18" ht="15.75" thickTop="1" x14ac:dyDescent="0.25">
      <c r="A43" s="17"/>
      <c r="B43" s="59" t="s">
        <v>65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60"/>
      <c r="P43" s="42">
        <f>SUM(C43:O43)+'02. Flujo Primer Año'!P43</f>
        <v>0</v>
      </c>
      <c r="Q43" s="17"/>
      <c r="R43" s="17"/>
    </row>
    <row r="44" spans="1:18" ht="30" x14ac:dyDescent="0.25">
      <c r="A44" s="17"/>
      <c r="B44" s="61" t="s">
        <v>62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60"/>
      <c r="P44" s="42">
        <f>SUM(C44:O44)+'02. Flujo Primer Año'!P44</f>
        <v>0</v>
      </c>
      <c r="Q44" s="17"/>
      <c r="R44" s="17"/>
    </row>
    <row r="45" spans="1:18" x14ac:dyDescent="0.25">
      <c r="A45" s="17"/>
      <c r="B45" s="56" t="s">
        <v>63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60"/>
      <c r="P45" s="42">
        <f>SUM(C45:O45)+'02. Flujo Primer Año'!P45</f>
        <v>0</v>
      </c>
      <c r="Q45" s="17"/>
      <c r="R45" s="17"/>
    </row>
    <row r="46" spans="1:18" x14ac:dyDescent="0.25">
      <c r="A46" s="17"/>
      <c r="B46" s="56" t="s">
        <v>64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62"/>
      <c r="P46" s="42">
        <f>SUM(C46:O46)+'02. Flujo Primer Año'!P46</f>
        <v>0</v>
      </c>
      <c r="Q46" s="17"/>
      <c r="R46" s="17"/>
    </row>
    <row r="47" spans="1:18" ht="6" customHeight="1" thickBot="1" x14ac:dyDescent="0.3">
      <c r="A47" s="17"/>
      <c r="B47" s="17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4"/>
      <c r="Q47" s="17"/>
      <c r="R47" s="17"/>
    </row>
    <row r="48" spans="1:18" ht="19.899999999999999" customHeight="1" thickTop="1" thickBot="1" x14ac:dyDescent="0.3">
      <c r="A48" s="17"/>
      <c r="B48" s="36" t="s">
        <v>14</v>
      </c>
      <c r="C48" s="37">
        <f>('02. Flujo Primer Año'!P48+C9-C12)</f>
        <v>0</v>
      </c>
      <c r="D48" s="37">
        <f>(C48+D9-D12)</f>
        <v>0</v>
      </c>
      <c r="E48" s="37">
        <f t="shared" ref="E48:N48" si="7">(D48+E9-E12)</f>
        <v>0</v>
      </c>
      <c r="F48" s="37">
        <f t="shared" si="7"/>
        <v>0</v>
      </c>
      <c r="G48" s="37">
        <f t="shared" si="7"/>
        <v>0</v>
      </c>
      <c r="H48" s="37">
        <f t="shared" si="7"/>
        <v>0</v>
      </c>
      <c r="I48" s="37">
        <f t="shared" si="7"/>
        <v>0</v>
      </c>
      <c r="J48" s="37">
        <f t="shared" si="7"/>
        <v>0</v>
      </c>
      <c r="K48" s="37">
        <f t="shared" si="7"/>
        <v>0</v>
      </c>
      <c r="L48" s="37">
        <f t="shared" si="7"/>
        <v>0</v>
      </c>
      <c r="M48" s="37">
        <f t="shared" si="7"/>
        <v>0</v>
      </c>
      <c r="N48" s="37">
        <f t="shared" si="7"/>
        <v>0</v>
      </c>
      <c r="O48" s="45"/>
      <c r="P48" s="37">
        <f>(P9-P12)</f>
        <v>0</v>
      </c>
      <c r="Q48" s="17"/>
      <c r="R48" s="17"/>
    </row>
    <row r="49" spans="1:18" ht="6" customHeight="1" thickTop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P50" s="2"/>
    </row>
  </sheetData>
  <sheetProtection algorithmName="SHA-512" hashValue="hMZThfkmBlAG2IRfeolfTIDbL5eXl+5O5M7IHQXrHLD4IKpsHUZL9k2go5aXvJ/BD4cmsCqMhgzL0pSSl/u9lQ==" saltValue="FZ2OD3VrzlAQJ3eMEf8heA==" spinCount="100000" sheet="1" objects="1" scenarios="1"/>
  <mergeCells count="5">
    <mergeCell ref="C3:G3"/>
    <mergeCell ref="I3:L3"/>
    <mergeCell ref="C4:G4"/>
    <mergeCell ref="I4:J4"/>
    <mergeCell ref="N4:P4"/>
  </mergeCells>
  <conditionalFormatting sqref="P48">
    <cfRule type="cellIs" dxfId="3" priority="2" operator="notEqual">
      <formula>0</formula>
    </cfRule>
    <cfRule type="cellIs" dxfId="2" priority="3" operator="equal">
      <formula>0</formula>
    </cfRule>
  </conditionalFormatting>
  <conditionalFormatting sqref="C48:N48">
    <cfRule type="cellIs" dxfId="1" priority="1" operator="lessThan">
      <formula>0</formula>
    </cfRule>
  </conditionalFormatting>
  <dataValidations count="1">
    <dataValidation showInputMessage="1" showErrorMessage="1" sqref="N4:P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25"/>
  <sheetViews>
    <sheetView topLeftCell="A10" zoomScaleNormal="100" zoomScaleSheetLayoutView="100" workbookViewId="0">
      <selection activeCell="H16" sqref="H16"/>
    </sheetView>
  </sheetViews>
  <sheetFormatPr baseColWidth="10" defaultColWidth="11.42578125" defaultRowHeight="15" x14ac:dyDescent="0.25"/>
  <cols>
    <col min="1" max="2" width="11.42578125" style="69"/>
    <col min="3" max="3" width="32.5703125" style="69" bestFit="1" customWidth="1"/>
    <col min="4" max="4" width="19.42578125" style="69" customWidth="1"/>
    <col min="5" max="5" width="12.28515625" style="69" customWidth="1"/>
    <col min="6" max="16384" width="11.42578125" style="69"/>
  </cols>
  <sheetData>
    <row r="2" spans="2:6" x14ac:dyDescent="0.25">
      <c r="B2" s="119"/>
      <c r="C2" s="119"/>
      <c r="D2" s="119"/>
      <c r="E2" s="119"/>
      <c r="F2" s="119"/>
    </row>
    <row r="3" spans="2:6" ht="15.75" thickBot="1" x14ac:dyDescent="0.3"/>
    <row r="4" spans="2:6" ht="29.25" customHeight="1" x14ac:dyDescent="0.25">
      <c r="B4" s="71"/>
      <c r="C4" s="72"/>
      <c r="D4" s="72"/>
      <c r="E4" s="72"/>
      <c r="F4" s="73"/>
    </row>
    <row r="5" spans="2:6" ht="29.25" customHeight="1" x14ac:dyDescent="0.25">
      <c r="B5" s="74"/>
      <c r="C5" s="104" t="s">
        <v>67</v>
      </c>
      <c r="D5" s="104"/>
      <c r="E5" s="104"/>
      <c r="F5" s="77"/>
    </row>
    <row r="6" spans="2:6" ht="29.25" customHeight="1" x14ac:dyDescent="0.25">
      <c r="B6" s="74"/>
      <c r="C6" s="85"/>
      <c r="D6" s="85"/>
      <c r="E6" s="85"/>
      <c r="F6" s="77"/>
    </row>
    <row r="7" spans="2:6" ht="29.25" customHeight="1" x14ac:dyDescent="0.25">
      <c r="B7" s="74"/>
      <c r="C7" s="84" t="s">
        <v>91</v>
      </c>
      <c r="D7" s="120" t="str">
        <f>'03. Flujo Segundo Año'!I3</f>
        <v>SAN ALBERTO HURTADO</v>
      </c>
      <c r="E7" s="120"/>
      <c r="F7" s="77"/>
    </row>
    <row r="8" spans="2:6" ht="29.25" customHeight="1" x14ac:dyDescent="0.25">
      <c r="B8" s="74"/>
      <c r="C8" s="84" t="s">
        <v>92</v>
      </c>
      <c r="D8" s="121" t="str">
        <f>'03. Flujo Segundo Año'!I4</f>
        <v>65.123.690-8</v>
      </c>
      <c r="E8" s="121"/>
      <c r="F8" s="77"/>
    </row>
    <row r="9" spans="2:6" ht="29.25" customHeight="1" x14ac:dyDescent="0.25">
      <c r="B9" s="74"/>
      <c r="C9" s="84" t="s">
        <v>93</v>
      </c>
      <c r="D9" s="121" t="str">
        <f>'03. Flujo Segundo Año'!N4</f>
        <v>VII. Maule</v>
      </c>
      <c r="E9" s="121"/>
      <c r="F9" s="77"/>
    </row>
    <row r="10" spans="2:6" ht="29.25" customHeight="1" x14ac:dyDescent="0.25">
      <c r="B10" s="74"/>
      <c r="C10" s="86"/>
      <c r="D10" s="86"/>
      <c r="E10" s="86"/>
      <c r="F10" s="77"/>
    </row>
    <row r="11" spans="2:6" ht="29.25" customHeight="1" x14ac:dyDescent="0.25">
      <c r="B11" s="74"/>
      <c r="C11" s="9" t="s">
        <v>68</v>
      </c>
      <c r="D11" s="117">
        <f>SUM('01. PLAZAS POSTULADAS'!$C$6:$C$11)</f>
        <v>30</v>
      </c>
      <c r="E11" s="117"/>
      <c r="F11" s="77"/>
    </row>
    <row r="12" spans="2:6" ht="29.25" customHeight="1" x14ac:dyDescent="0.25">
      <c r="B12" s="74"/>
      <c r="C12" s="9" t="s">
        <v>69</v>
      </c>
      <c r="D12" s="118">
        <f>('01. PLAZAS POSTULADAS'!$D$18)</f>
        <v>104691552</v>
      </c>
      <c r="E12" s="118"/>
      <c r="F12" s="77"/>
    </row>
    <row r="13" spans="2:6" ht="29.25" customHeight="1" x14ac:dyDescent="0.25">
      <c r="B13" s="74"/>
      <c r="C13" s="76"/>
      <c r="D13" s="76"/>
      <c r="E13" s="76"/>
      <c r="F13" s="77"/>
    </row>
    <row r="14" spans="2:6" ht="29.25" customHeight="1" x14ac:dyDescent="0.25">
      <c r="B14" s="74"/>
      <c r="C14" s="64" t="s">
        <v>70</v>
      </c>
      <c r="D14" s="64" t="s">
        <v>45</v>
      </c>
      <c r="E14" s="64" t="s">
        <v>36</v>
      </c>
      <c r="F14" s="77"/>
    </row>
    <row r="15" spans="2:6" ht="29.25" customHeight="1" x14ac:dyDescent="0.25">
      <c r="B15" s="74"/>
      <c r="C15" s="10" t="s">
        <v>16</v>
      </c>
      <c r="D15" s="11">
        <f>+'03. Flujo Segundo Año'!P14</f>
        <v>45240000</v>
      </c>
      <c r="E15" s="12">
        <f>IFERROR(D15/$D$20," ")</f>
        <v>0.43212655783343434</v>
      </c>
      <c r="F15" s="77"/>
    </row>
    <row r="16" spans="2:6" ht="29.25" customHeight="1" x14ac:dyDescent="0.25">
      <c r="B16" s="74"/>
      <c r="C16" s="10" t="s">
        <v>1</v>
      </c>
      <c r="D16" s="11">
        <f>+'03. Flujo Segundo Año'!P22</f>
        <v>0</v>
      </c>
      <c r="E16" s="12">
        <f>IFERROR(D16/$D$20," ")</f>
        <v>0</v>
      </c>
      <c r="F16" s="77"/>
    </row>
    <row r="17" spans="2:6" ht="29.25" customHeight="1" x14ac:dyDescent="0.25">
      <c r="B17" s="74"/>
      <c r="C17" s="10" t="s">
        <v>17</v>
      </c>
      <c r="D17" s="11">
        <f>+'03. Flujo Segundo Año'!P27</f>
        <v>59451552</v>
      </c>
      <c r="E17" s="12">
        <f>IFERROR(D17/$D$20," ")</f>
        <v>0.56787344216656566</v>
      </c>
      <c r="F17" s="77"/>
    </row>
    <row r="18" spans="2:6" ht="29.25" customHeight="1" x14ac:dyDescent="0.25">
      <c r="B18" s="74"/>
      <c r="C18" s="10" t="s">
        <v>35</v>
      </c>
      <c r="D18" s="11">
        <f>+'03. Flujo Segundo Año'!P34</f>
        <v>0</v>
      </c>
      <c r="E18" s="12">
        <f>IFERROR(D18/$D$20," ")</f>
        <v>0</v>
      </c>
      <c r="F18" s="77"/>
    </row>
    <row r="19" spans="2:6" ht="29.25" customHeight="1" x14ac:dyDescent="0.25">
      <c r="B19" s="74"/>
      <c r="C19" s="10" t="s">
        <v>71</v>
      </c>
      <c r="D19" s="11">
        <f>+'03. Flujo Segundo Año'!P42</f>
        <v>0</v>
      </c>
      <c r="E19" s="12">
        <f>IFERROR(D19/$D$20," ")</f>
        <v>0</v>
      </c>
      <c r="F19" s="77"/>
    </row>
    <row r="20" spans="2:6" ht="29.25" customHeight="1" x14ac:dyDescent="0.25">
      <c r="B20" s="74"/>
      <c r="C20" s="13" t="s">
        <v>15</v>
      </c>
      <c r="D20" s="14">
        <f>SUM(D15:D19)</f>
        <v>104691552</v>
      </c>
      <c r="E20" s="80"/>
      <c r="F20" s="77"/>
    </row>
    <row r="21" spans="2:6" ht="29.25" customHeight="1" thickBot="1" x14ac:dyDescent="0.3">
      <c r="B21" s="75"/>
      <c r="C21" s="79"/>
      <c r="D21" s="79"/>
      <c r="E21" s="79"/>
      <c r="F21" s="78"/>
    </row>
    <row r="22" spans="2:6" x14ac:dyDescent="0.25">
      <c r="C22" s="70"/>
      <c r="D22" s="70"/>
      <c r="E22" s="70"/>
    </row>
    <row r="23" spans="2:6" x14ac:dyDescent="0.25">
      <c r="C23" s="70"/>
      <c r="D23" s="70"/>
      <c r="E23" s="70"/>
    </row>
    <row r="24" spans="2:6" x14ac:dyDescent="0.25">
      <c r="C24" s="70"/>
      <c r="D24" s="70"/>
      <c r="E24" s="70"/>
    </row>
    <row r="25" spans="2:6" x14ac:dyDescent="0.25">
      <c r="C25" s="70"/>
      <c r="D25" s="70"/>
      <c r="E25" s="70"/>
    </row>
  </sheetData>
  <sheetProtection algorithmName="SHA-512" hashValue="0Qm6iUayrByOrzVFYANBQaX68GB0K3NyMZ7W0owrnbcHJudLoIPisIl6cwli6tYdsQWKaDAvx6lt5PkEHGo2vA==" saltValue="w2Ix7MJE58uUKRpJEEVbsQ==" spinCount="100000" sheet="1" objects="1" scenarios="1"/>
  <mergeCells count="7">
    <mergeCell ref="D11:E11"/>
    <mergeCell ref="D12:E12"/>
    <mergeCell ref="B2:F2"/>
    <mergeCell ref="C5:E5"/>
    <mergeCell ref="D7:E7"/>
    <mergeCell ref="D8:E8"/>
    <mergeCell ref="D9:E9"/>
  </mergeCells>
  <conditionalFormatting sqref="D20 D12">
    <cfRule type="expression" dxfId="0" priority="1">
      <formula>($D$12-$D$20)&lt;&gt;0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81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workbookViewId="0">
      <selection activeCell="E4" sqref="E4"/>
    </sheetView>
  </sheetViews>
  <sheetFormatPr baseColWidth="10" defaultRowHeight="15" x14ac:dyDescent="0.25"/>
  <cols>
    <col min="2" max="2" width="20.140625" bestFit="1" customWidth="1"/>
    <col min="4" max="4" width="20.7109375" bestFit="1" customWidth="1"/>
  </cols>
  <sheetData>
    <row r="2" spans="2:5" x14ac:dyDescent="0.25">
      <c r="B2" t="s">
        <v>75</v>
      </c>
    </row>
    <row r="3" spans="2:5" x14ac:dyDescent="0.25">
      <c r="B3" t="s">
        <v>76</v>
      </c>
      <c r="D3" t="s">
        <v>95</v>
      </c>
      <c r="E3">
        <v>721</v>
      </c>
    </row>
    <row r="4" spans="2:5" x14ac:dyDescent="0.25">
      <c r="B4" t="s">
        <v>77</v>
      </c>
      <c r="D4" s="65" t="s">
        <v>96</v>
      </c>
      <c r="E4" s="66">
        <v>30000.15</v>
      </c>
    </row>
    <row r="5" spans="2:5" x14ac:dyDescent="0.25">
      <c r="B5" t="s">
        <v>78</v>
      </c>
    </row>
    <row r="6" spans="2:5" x14ac:dyDescent="0.25">
      <c r="B6" t="s">
        <v>79</v>
      </c>
    </row>
    <row r="7" spans="2:5" x14ac:dyDescent="0.25">
      <c r="B7" t="s">
        <v>80</v>
      </c>
    </row>
    <row r="8" spans="2:5" x14ac:dyDescent="0.25">
      <c r="B8" t="s">
        <v>81</v>
      </c>
    </row>
    <row r="9" spans="2:5" x14ac:dyDescent="0.25">
      <c r="B9" t="s">
        <v>82</v>
      </c>
    </row>
    <row r="10" spans="2:5" x14ac:dyDescent="0.25">
      <c r="B10" t="s">
        <v>83</v>
      </c>
    </row>
    <row r="11" spans="2:5" x14ac:dyDescent="0.25">
      <c r="B11" t="s">
        <v>84</v>
      </c>
    </row>
    <row r="12" spans="2:5" x14ac:dyDescent="0.25">
      <c r="B12" t="s">
        <v>85</v>
      </c>
    </row>
    <row r="13" spans="2:5" x14ac:dyDescent="0.25">
      <c r="B13" t="s">
        <v>86</v>
      </c>
    </row>
    <row r="14" spans="2:5" x14ac:dyDescent="0.25">
      <c r="B14" t="s">
        <v>90</v>
      </c>
    </row>
    <row r="15" spans="2:5" x14ac:dyDescent="0.25">
      <c r="B15" t="s">
        <v>87</v>
      </c>
    </row>
    <row r="16" spans="2:5" x14ac:dyDescent="0.25">
      <c r="B16" t="s">
        <v>88</v>
      </c>
    </row>
    <row r="17" spans="2:2" x14ac:dyDescent="0.25">
      <c r="B1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01. PLAZAS POSTULADAS</vt:lpstr>
      <vt:lpstr>02. Flujo Primer Año</vt:lpstr>
      <vt:lpstr>03. Flujo Segundo Año</vt:lpstr>
      <vt:lpstr>04. PRESUPUESTO</vt:lpstr>
      <vt:lpstr> </vt:lpstr>
      <vt:lpstr>'01. PLAZAS POSTULADAS'!Área_de_impresión</vt:lpstr>
      <vt:lpstr>'02. Flujo Primer Año'!Área_de_impresión</vt:lpstr>
      <vt:lpstr>'03. Flujo Segundo Año'!Área_de_impresión</vt:lpstr>
      <vt:lpstr>'04.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2024-02-14T18:49:29Z</dcterms:modified>
</cp:coreProperties>
</file>